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itedu-my.sharepoint.com/personal/maria_monterrey_keiseruniversity_edu/Documents/Desktop/"/>
    </mc:Choice>
  </mc:AlternateContent>
  <xr:revisionPtr revIDLastSave="0" documentId="8_{CDDC4C5D-A6A1-4182-863C-11080C5EC0A6}" xr6:coauthVersionLast="47" xr6:coauthVersionMax="47" xr10:uidLastSave="{00000000-0000-0000-0000-000000000000}"/>
  <bookViews>
    <workbookView xWindow="-120" yWindow="-120" windowWidth="20730" windowHeight="11160" xr2:uid="{00000000-000D-0000-FFFF-FFFF00000000}"/>
  </bookViews>
  <sheets>
    <sheet name="Student Loan App" sheetId="1" r:id="rId1"/>
    <sheet name="Household CashFlow Debtor" sheetId="2" r:id="rId2"/>
    <sheet name="Household CashFlow Co-debtor" sheetId="3" r:id="rId3"/>
    <sheet name="For Internal Use" sheetId="4" state="hidden" r:id="rId4"/>
    <sheet name="Cost Calculator" sheetId="5" state="hidden" r:id="rId5"/>
    <sheet name="InstLoan" sheetId="6" state="hidden" r:id="rId6"/>
    <sheet name="BankLoan" sheetId="7" state="hidden" r:id="rId7"/>
    <sheet name="Constancia Tuition" sheetId="8" state="hidden" r:id="rId8"/>
    <sheet name="Validacion" sheetId="9" state="hidden" r:id="rId9"/>
    <sheet name="Data Validation" sheetId="10"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3" l="1"/>
  <c r="F25" i="4" l="1"/>
  <c r="C24" i="4"/>
  <c r="C18" i="4"/>
  <c r="C17" i="4"/>
  <c r="C15" i="4"/>
  <c r="F28" i="4" l="1"/>
  <c r="F44" i="3" l="1"/>
  <c r="F45" i="3" s="1"/>
  <c r="F44" i="2"/>
  <c r="C20" i="4" s="1"/>
  <c r="D31" i="8" l="1"/>
  <c r="D30" i="8"/>
  <c r="D29" i="8"/>
  <c r="E27" i="8"/>
  <c r="D27" i="8"/>
  <c r="D21" i="8"/>
  <c r="I6" i="8"/>
  <c r="A111" i="7"/>
  <c r="A112" i="7" s="1"/>
  <c r="A113" i="7" s="1"/>
  <c r="A114" i="7" s="1"/>
  <c r="A115" i="7" s="1"/>
  <c r="A116" i="7" s="1"/>
  <c r="A117" i="7" s="1"/>
  <c r="A118" i="7" s="1"/>
  <c r="A119" i="7" s="1"/>
  <c r="A120" i="7" s="1"/>
  <c r="A121" i="7" s="1"/>
  <c r="A122" i="7" s="1"/>
  <c r="A123" i="7" s="1"/>
  <c r="A124" i="7" s="1"/>
  <c r="A125" i="7" s="1"/>
  <c r="A126" i="7" s="1"/>
  <c r="A127" i="7" s="1"/>
  <c r="E59" i="7"/>
  <c r="E60" i="7" s="1"/>
  <c r="E61" i="7" s="1"/>
  <c r="E52" i="7"/>
  <c r="E53" i="7" s="1"/>
  <c r="E54" i="7" s="1"/>
  <c r="E55" i="7" s="1"/>
  <c r="E56" i="7" s="1"/>
  <c r="E43" i="7"/>
  <c r="E44" i="7" s="1"/>
  <c r="E31" i="7"/>
  <c r="E32" i="7" s="1"/>
  <c r="E26" i="7"/>
  <c r="D9" i="7"/>
  <c r="B9" i="7"/>
  <c r="E59" i="6"/>
  <c r="E60" i="6" s="1"/>
  <c r="E61" i="6" s="1"/>
  <c r="E57" i="6"/>
  <c r="E52" i="6"/>
  <c r="E53" i="6" s="1"/>
  <c r="E54" i="6" s="1"/>
  <c r="E55" i="6" s="1"/>
  <c r="E56" i="6" s="1"/>
  <c r="E50" i="6"/>
  <c r="E47" i="6"/>
  <c r="E48" i="6" s="1"/>
  <c r="E49" i="6" s="1"/>
  <c r="E45" i="6"/>
  <c r="E40" i="6"/>
  <c r="E41" i="6" s="1"/>
  <c r="E42" i="6" s="1"/>
  <c r="E43" i="6" s="1"/>
  <c r="E44" i="6" s="1"/>
  <c r="E38" i="6"/>
  <c r="E35" i="6"/>
  <c r="E36" i="6" s="1"/>
  <c r="E37" i="6" s="1"/>
  <c r="E33" i="6"/>
  <c r="E31" i="6"/>
  <c r="E32" i="6" s="1"/>
  <c r="E26" i="6"/>
  <c r="E10" i="6"/>
  <c r="C24" i="5" s="1"/>
  <c r="D10" i="6"/>
  <c r="D9" i="6"/>
  <c r="D14" i="6" s="1"/>
  <c r="D21" i="6" s="1"/>
  <c r="D26" i="6" s="1"/>
  <c r="D33" i="6" s="1"/>
  <c r="D38" i="6" s="1"/>
  <c r="D45" i="6" s="1"/>
  <c r="D50" i="6" s="1"/>
  <c r="D57" i="6" s="1"/>
  <c r="B9" i="6"/>
  <c r="F38" i="5"/>
  <c r="G38" i="5" s="1"/>
  <c r="B31" i="5"/>
  <c r="B32" i="5" s="1"/>
  <c r="B30" i="5"/>
  <c r="B29" i="5"/>
  <c r="B28" i="5"/>
  <c r="B27" i="5"/>
  <c r="C26" i="5"/>
  <c r="B26" i="5"/>
  <c r="C25" i="5"/>
  <c r="B25" i="5"/>
  <c r="B24" i="5"/>
  <c r="D17" i="5"/>
  <c r="D16" i="5"/>
  <c r="E30" i="8" s="1"/>
  <c r="D15" i="5"/>
  <c r="E9" i="5"/>
  <c r="E8" i="5"/>
  <c r="D8" i="5"/>
  <c r="E26" i="8" s="1"/>
  <c r="C8" i="5"/>
  <c r="C7" i="5"/>
  <c r="C33" i="4"/>
  <c r="C32" i="4"/>
  <c r="C31" i="4"/>
  <c r="F27" i="4"/>
  <c r="C14" i="4"/>
  <c r="C11" i="4"/>
  <c r="C9" i="4"/>
  <c r="C10" i="4" s="1"/>
  <c r="C7" i="4"/>
  <c r="F21" i="3"/>
  <c r="F15" i="3"/>
  <c r="E35" i="2"/>
  <c r="C19" i="4" s="1"/>
  <c r="C21" i="4" s="1"/>
  <c r="C22" i="4" s="1"/>
  <c r="F21" i="2"/>
  <c r="F15" i="2"/>
  <c r="F26" i="2" s="1"/>
  <c r="F45" i="2" l="1"/>
  <c r="C28" i="5"/>
  <c r="C29" i="5"/>
  <c r="C30" i="5"/>
  <c r="C31" i="5"/>
  <c r="C32" i="5"/>
  <c r="E16" i="5"/>
  <c r="C27" i="5"/>
  <c r="D7" i="5"/>
  <c r="F9" i="7"/>
  <c r="D14" i="7"/>
  <c r="D21" i="7" s="1"/>
  <c r="D26" i="7" s="1"/>
  <c r="D33" i="7" s="1"/>
  <c r="D38" i="7" s="1"/>
  <c r="D45" i="7" s="1"/>
  <c r="D50" i="7" s="1"/>
  <c r="D57" i="7" s="1"/>
  <c r="D25" i="8"/>
  <c r="F26" i="3"/>
  <c r="C6" i="5"/>
  <c r="D26" i="8"/>
  <c r="F8" i="5"/>
  <c r="F26" i="8"/>
  <c r="F9" i="5"/>
  <c r="F27" i="8"/>
  <c r="E29" i="8"/>
  <c r="E15" i="5"/>
  <c r="F16" i="5"/>
  <c r="F30" i="8"/>
  <c r="E31" i="8"/>
  <c r="E17" i="5"/>
  <c r="B39" i="5"/>
  <c r="D111" i="6"/>
  <c r="F9" i="6"/>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F60" i="6" s="1"/>
  <c r="F61" i="6" s="1"/>
  <c r="F31" i="8" l="1"/>
  <c r="F17" i="5"/>
  <c r="F29" i="8"/>
  <c r="F15" i="5"/>
  <c r="G26" i="8"/>
  <c r="G8" i="5"/>
  <c r="H26" i="8" s="1"/>
  <c r="J26" i="8" s="1"/>
  <c r="G9" i="7"/>
  <c r="H9" i="7" s="1"/>
  <c r="F10" i="7"/>
  <c r="E25" i="8"/>
  <c r="D6" i="5"/>
  <c r="E7" i="5"/>
  <c r="E62" i="6"/>
  <c r="G30" i="8"/>
  <c r="G16" i="5"/>
  <c r="G27" i="8"/>
  <c r="G9" i="5"/>
  <c r="D24" i="8"/>
  <c r="F29" i="4"/>
  <c r="B10" i="9"/>
  <c r="C12" i="5"/>
  <c r="C10" i="5"/>
  <c r="C18" i="5"/>
  <c r="C11" i="5"/>
  <c r="D129" i="7"/>
  <c r="D32" i="8" l="1"/>
  <c r="E24" i="5"/>
  <c r="C20" i="5"/>
  <c r="C21" i="5" s="1"/>
  <c r="B18" i="5"/>
  <c r="C19" i="5"/>
  <c r="C13" i="5"/>
  <c r="H27" i="8"/>
  <c r="J27" i="8" s="1"/>
  <c r="H9" i="5"/>
  <c r="E63" i="6"/>
  <c r="E64" i="6" s="1"/>
  <c r="E65" i="6" s="1"/>
  <c r="E66" i="6" s="1"/>
  <c r="E67" i="6" s="1"/>
  <c r="E68" i="6" s="1"/>
  <c r="E69" i="6" s="1"/>
  <c r="E70" i="6" s="1"/>
  <c r="E71" i="6" s="1"/>
  <c r="E72" i="6" s="1"/>
  <c r="E73" i="6" s="1"/>
  <c r="E74" i="6" s="1"/>
  <c r="E24" i="8"/>
  <c r="D18" i="5"/>
  <c r="D10" i="5"/>
  <c r="D12" i="5"/>
  <c r="D11" i="5"/>
  <c r="F11" i="7"/>
  <c r="G10" i="7"/>
  <c r="H10" i="7" s="1"/>
  <c r="G29" i="8"/>
  <c r="G15" i="5"/>
  <c r="H15" i="5"/>
  <c r="G31" i="8"/>
  <c r="G17" i="5"/>
  <c r="H17" i="5" s="1"/>
  <c r="H8" i="5"/>
  <c r="H30" i="8"/>
  <c r="J30" i="8" s="1"/>
  <c r="H16" i="5"/>
  <c r="F62" i="6"/>
  <c r="F63" i="6" s="1"/>
  <c r="F64" i="6" s="1"/>
  <c r="F65" i="6" s="1"/>
  <c r="F66" i="6" s="1"/>
  <c r="F67" i="6" s="1"/>
  <c r="F68" i="6" s="1"/>
  <c r="F69" i="6" s="1"/>
  <c r="F70" i="6" s="1"/>
  <c r="F71" i="6" s="1"/>
  <c r="F72" i="6" s="1"/>
  <c r="F73" i="6" s="1"/>
  <c r="F74" i="6" s="1"/>
  <c r="F25" i="8"/>
  <c r="F7" i="5"/>
  <c r="E6" i="5"/>
  <c r="C33" i="5" l="1"/>
  <c r="G25" i="8"/>
  <c r="F6" i="5"/>
  <c r="G7" i="5"/>
  <c r="H31" i="8"/>
  <c r="H29" i="8"/>
  <c r="F33" i="5"/>
  <c r="G33" i="5" s="1"/>
  <c r="F24" i="8"/>
  <c r="E18" i="5"/>
  <c r="E10" i="5"/>
  <c r="E11" i="5"/>
  <c r="E12" i="5"/>
  <c r="J31" i="8"/>
  <c r="J29" i="8"/>
  <c r="F12" i="7"/>
  <c r="G11" i="7"/>
  <c r="H11" i="7" s="1"/>
  <c r="E32" i="8"/>
  <c r="D19" i="5"/>
  <c r="D13" i="5"/>
  <c r="E27" i="5"/>
  <c r="F27" i="5" s="1"/>
  <c r="G27" i="5" s="1"/>
  <c r="E26" i="5"/>
  <c r="F26" i="5" s="1"/>
  <c r="G26" i="5" s="1"/>
  <c r="D20" i="5"/>
  <c r="D21" i="5" s="1"/>
  <c r="E75" i="6"/>
  <c r="E25" i="5"/>
  <c r="F25" i="5" s="1"/>
  <c r="G25" i="5" s="1"/>
  <c r="F24" i="5"/>
  <c r="G24" i="5" s="1"/>
  <c r="H26" i="5" l="1"/>
  <c r="H25" i="5"/>
  <c r="E76" i="6"/>
  <c r="E77" i="6" s="1"/>
  <c r="E78" i="6" s="1"/>
  <c r="E79" i="6" s="1"/>
  <c r="E80" i="6" s="1"/>
  <c r="E81" i="6" s="1"/>
  <c r="E82" i="6" s="1"/>
  <c r="E83" i="6" s="1"/>
  <c r="E84" i="6" s="1"/>
  <c r="E85" i="6" s="1"/>
  <c r="E86" i="6" s="1"/>
  <c r="F13" i="7"/>
  <c r="G12" i="7"/>
  <c r="H12" i="7" s="1"/>
  <c r="E20" i="5"/>
  <c r="E21" i="5" s="1"/>
  <c r="F32" i="8"/>
  <c r="E29" i="5"/>
  <c r="F29" i="5" s="1"/>
  <c r="G29" i="5" s="1"/>
  <c r="E13" i="5"/>
  <c r="E28" i="5"/>
  <c r="F28" i="5" s="1"/>
  <c r="G28" i="5" s="1"/>
  <c r="H28" i="5" s="1"/>
  <c r="E19" i="5"/>
  <c r="F75" i="6"/>
  <c r="F76" i="6" s="1"/>
  <c r="F77" i="6" s="1"/>
  <c r="F78" i="6" s="1"/>
  <c r="F79" i="6" s="1"/>
  <c r="F80" i="6" s="1"/>
  <c r="F81" i="6" s="1"/>
  <c r="F82" i="6" s="1"/>
  <c r="F83" i="6" s="1"/>
  <c r="F84" i="6" s="1"/>
  <c r="F85" i="6" s="1"/>
  <c r="F86" i="6" s="1"/>
  <c r="H25" i="8"/>
  <c r="J25" i="8" s="1"/>
  <c r="G6" i="5"/>
  <c r="C34" i="5"/>
  <c r="H27" i="5"/>
  <c r="H33" i="5"/>
  <c r="H7" i="5"/>
  <c r="G24" i="8"/>
  <c r="F18" i="5"/>
  <c r="F10" i="5"/>
  <c r="F12" i="5"/>
  <c r="F11" i="5"/>
  <c r="G32" i="8" l="1"/>
  <c r="F19" i="5"/>
  <c r="F13" i="5"/>
  <c r="E31" i="5"/>
  <c r="F31" i="5" s="1"/>
  <c r="G31" i="5" s="1"/>
  <c r="H31" i="5" s="1"/>
  <c r="F20" i="5"/>
  <c r="F21" i="5" s="1"/>
  <c r="E32" i="5"/>
  <c r="F32" i="5" s="1"/>
  <c r="G32" i="5" s="1"/>
  <c r="H32" i="5" s="1"/>
  <c r="E30" i="5"/>
  <c r="F30" i="5" s="1"/>
  <c r="G30" i="5" s="1"/>
  <c r="H30" i="5" s="1"/>
  <c r="F34" i="5"/>
  <c r="G34" i="5" s="1"/>
  <c r="H34" i="5" s="1"/>
  <c r="H24" i="8"/>
  <c r="J24" i="8" s="1"/>
  <c r="G18" i="5"/>
  <c r="G10" i="5"/>
  <c r="H10" i="5" s="1"/>
  <c r="H6" i="5"/>
  <c r="G11" i="5"/>
  <c r="H11" i="5" s="1"/>
  <c r="G12" i="5"/>
  <c r="H12" i="5" s="1"/>
  <c r="H29" i="5"/>
  <c r="H38" i="5"/>
  <c r="F14" i="7"/>
  <c r="G13" i="7"/>
  <c r="H13" i="7" s="1"/>
  <c r="E87" i="6"/>
  <c r="E88" i="6" s="1"/>
  <c r="E89" i="6" s="1"/>
  <c r="E90" i="6" s="1"/>
  <c r="E91" i="6" s="1"/>
  <c r="E92" i="6" s="1"/>
  <c r="E93" i="6" s="1"/>
  <c r="E94" i="6" s="1"/>
  <c r="E95" i="6" s="1"/>
  <c r="E96" i="6" s="1"/>
  <c r="E97" i="6" s="1"/>
  <c r="E98" i="6" s="1"/>
  <c r="F87" i="6" l="1"/>
  <c r="F88" i="6" s="1"/>
  <c r="F89" i="6" s="1"/>
  <c r="F90" i="6" s="1"/>
  <c r="F91" i="6" s="1"/>
  <c r="F92" i="6" s="1"/>
  <c r="F93" i="6" s="1"/>
  <c r="F94" i="6" s="1"/>
  <c r="F95" i="6" s="1"/>
  <c r="F96" i="6" s="1"/>
  <c r="F97" i="6" s="1"/>
  <c r="F98" i="6" s="1"/>
  <c r="C35" i="5"/>
  <c r="F35" i="5" s="1"/>
  <c r="G35" i="5" s="1"/>
  <c r="H35" i="5" s="1"/>
  <c r="E39" i="5"/>
  <c r="E99" i="6"/>
  <c r="G14" i="7"/>
  <c r="H14" i="7" s="1"/>
  <c r="F15" i="7"/>
  <c r="H32" i="8"/>
  <c r="J32" i="8" s="1"/>
  <c r="G20" i="5"/>
  <c r="G21" i="5" s="1"/>
  <c r="G19" i="5"/>
  <c r="G13" i="5"/>
  <c r="H13" i="5" s="1"/>
  <c r="H18" i="5"/>
  <c r="E100" i="6" l="1"/>
  <c r="E101" i="6" s="1"/>
  <c r="E102" i="6" s="1"/>
  <c r="E103" i="6" s="1"/>
  <c r="E104" i="6" s="1"/>
  <c r="E105" i="6" s="1"/>
  <c r="E106" i="6" s="1"/>
  <c r="E107" i="6" s="1"/>
  <c r="E108" i="6" s="1"/>
  <c r="E109" i="6" s="1"/>
  <c r="E110" i="6" s="1"/>
  <c r="C37" i="5" s="1"/>
  <c r="F37" i="5" s="1"/>
  <c r="G37" i="5" s="1"/>
  <c r="H37" i="5" s="1"/>
  <c r="F16" i="7"/>
  <c r="G15" i="7"/>
  <c r="H15" i="7" s="1"/>
  <c r="C36" i="5"/>
  <c r="F99" i="6"/>
  <c r="F100" i="6" s="1"/>
  <c r="F101" i="6" s="1"/>
  <c r="F102" i="6" s="1"/>
  <c r="F103" i="6" s="1"/>
  <c r="F104" i="6" s="1"/>
  <c r="F105" i="6" s="1"/>
  <c r="F106" i="6" s="1"/>
  <c r="F107" i="6" s="1"/>
  <c r="F108" i="6" s="1"/>
  <c r="F109" i="6" s="1"/>
  <c r="F110" i="6" s="1"/>
  <c r="E111" i="6" l="1"/>
  <c r="F36" i="5"/>
  <c r="G36" i="5" s="1"/>
  <c r="H36" i="5" s="1"/>
  <c r="C39" i="5"/>
  <c r="F39" i="5" s="1"/>
  <c r="F17" i="7"/>
  <c r="G16" i="7"/>
  <c r="H16" i="7" s="1"/>
  <c r="F18" i="7" l="1"/>
  <c r="G17" i="7"/>
  <c r="H17" i="7" s="1"/>
  <c r="G18" i="7" l="1"/>
  <c r="H18" i="7" s="1"/>
  <c r="F19" i="7"/>
  <c r="F20" i="7" l="1"/>
  <c r="G19" i="7"/>
  <c r="H19" i="7" s="1"/>
  <c r="F21" i="7" l="1"/>
  <c r="G20" i="7"/>
  <c r="H20" i="7" s="1"/>
  <c r="F22" i="7" l="1"/>
  <c r="G21" i="7"/>
  <c r="H21" i="7" s="1"/>
  <c r="F23" i="7" l="1"/>
  <c r="G22" i="7"/>
  <c r="H22" i="7" s="1"/>
  <c r="G23" i="7" l="1"/>
  <c r="H23" i="7" s="1"/>
  <c r="F24" i="7"/>
  <c r="F25" i="7" l="1"/>
  <c r="G24" i="7"/>
  <c r="H24" i="7" s="1"/>
  <c r="F26" i="7" l="1"/>
  <c r="G25" i="7"/>
  <c r="H25" i="7" s="1"/>
  <c r="F27" i="7" l="1"/>
  <c r="G26" i="7"/>
  <c r="H26" i="7" s="1"/>
  <c r="G27" i="7" l="1"/>
  <c r="H27" i="7" s="1"/>
  <c r="F28" i="7"/>
  <c r="F29" i="7" l="1"/>
  <c r="G28" i="7"/>
  <c r="H28" i="7" s="1"/>
  <c r="F30" i="7" l="1"/>
  <c r="G29" i="7"/>
  <c r="H29" i="7" s="1"/>
  <c r="G30" i="7" l="1"/>
  <c r="H30" i="7" s="1"/>
  <c r="F31" i="7"/>
  <c r="G31" i="7" l="1"/>
  <c r="H31" i="7" s="1"/>
  <c r="F32" i="7"/>
  <c r="G32" i="7" l="1"/>
  <c r="H32" i="7" s="1"/>
  <c r="F33" i="7"/>
  <c r="F34" i="7" l="1"/>
  <c r="G33" i="7"/>
  <c r="H33" i="7" s="1"/>
  <c r="F35" i="7" l="1"/>
  <c r="G34" i="7"/>
  <c r="H34" i="7" s="1"/>
  <c r="F36" i="7" l="1"/>
  <c r="G35" i="7"/>
  <c r="H35" i="7" s="1"/>
  <c r="G36" i="7" l="1"/>
  <c r="H36" i="7" s="1"/>
  <c r="F37" i="7"/>
  <c r="G37" i="7" l="1"/>
  <c r="H37" i="7" s="1"/>
  <c r="F38" i="7"/>
  <c r="F39" i="7" l="1"/>
  <c r="G38" i="7"/>
  <c r="H38" i="7" s="1"/>
  <c r="F40" i="7" l="1"/>
  <c r="G39" i="7"/>
  <c r="H39" i="7" s="1"/>
  <c r="F41" i="7" l="1"/>
  <c r="G40" i="7"/>
  <c r="H40" i="7" s="1"/>
  <c r="G41" i="7" l="1"/>
  <c r="H41" i="7" s="1"/>
  <c r="F42" i="7"/>
  <c r="G42" i="7" l="1"/>
  <c r="H42" i="7" s="1"/>
  <c r="F43" i="7"/>
  <c r="G43" i="7" l="1"/>
  <c r="H43" i="7" s="1"/>
  <c r="F44" i="7"/>
  <c r="G44" i="7" l="1"/>
  <c r="H44" i="7" s="1"/>
  <c r="F45" i="7"/>
  <c r="F46" i="7" l="1"/>
  <c r="G45" i="7"/>
  <c r="H45" i="7" s="1"/>
  <c r="G46" i="7" l="1"/>
  <c r="H46" i="7" s="1"/>
  <c r="F47" i="7"/>
  <c r="F48" i="7" l="1"/>
  <c r="G47" i="7"/>
  <c r="H47" i="7" s="1"/>
  <c r="F49" i="7" l="1"/>
  <c r="G48" i="7"/>
  <c r="H48" i="7" s="1"/>
  <c r="G49" i="7" l="1"/>
  <c r="H49" i="7" s="1"/>
  <c r="F50" i="7"/>
  <c r="F51" i="7" l="1"/>
  <c r="G50" i="7"/>
  <c r="H50" i="7" s="1"/>
  <c r="F52" i="7" l="1"/>
  <c r="G51" i="7"/>
  <c r="H51" i="7" s="1"/>
  <c r="F53" i="7" l="1"/>
  <c r="G52" i="7"/>
  <c r="H52" i="7" s="1"/>
  <c r="F54" i="7" l="1"/>
  <c r="G53" i="7"/>
  <c r="H53" i="7" s="1"/>
  <c r="F55" i="7" l="1"/>
  <c r="G54" i="7"/>
  <c r="H54" i="7" s="1"/>
  <c r="F56" i="7" l="1"/>
  <c r="G55" i="7"/>
  <c r="H55" i="7" s="1"/>
  <c r="F57" i="7" l="1"/>
  <c r="G56" i="7"/>
  <c r="H56" i="7" s="1"/>
  <c r="G57" i="7" l="1"/>
  <c r="H57" i="7" s="1"/>
  <c r="F58" i="7"/>
  <c r="G58" i="7" l="1"/>
  <c r="H58" i="7" s="1"/>
  <c r="F59" i="7"/>
  <c r="G59" i="7" l="1"/>
  <c r="H59" i="7" s="1"/>
  <c r="F60" i="7"/>
  <c r="G60" i="7" l="1"/>
  <c r="H60" i="7" s="1"/>
  <c r="F61" i="7"/>
  <c r="E62" i="7" l="1"/>
  <c r="E63" i="7" s="1"/>
  <c r="E64" i="7" s="1"/>
  <c r="E65" i="7" s="1"/>
  <c r="E66" i="7" s="1"/>
  <c r="E67" i="7" s="1"/>
  <c r="E68" i="7" s="1"/>
  <c r="E69" i="7" s="1"/>
  <c r="E70" i="7" s="1"/>
  <c r="E71" i="7" s="1"/>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E103" i="7" s="1"/>
  <c r="E104" i="7" s="1"/>
  <c r="E105" i="7" s="1"/>
  <c r="E106" i="7" s="1"/>
  <c r="E107" i="7" s="1"/>
  <c r="E108" i="7" s="1"/>
  <c r="E109" i="7" s="1"/>
  <c r="E110" i="7" s="1"/>
  <c r="E111" i="7" s="1"/>
  <c r="E112" i="7" s="1"/>
  <c r="E113" i="7" s="1"/>
  <c r="E114" i="7" s="1"/>
  <c r="E115" i="7" s="1"/>
  <c r="E116" i="7" s="1"/>
  <c r="E117" i="7" s="1"/>
  <c r="E118" i="7" s="1"/>
  <c r="E119" i="7" s="1"/>
  <c r="E120" i="7" s="1"/>
  <c r="E121" i="7" s="1"/>
  <c r="E122" i="7" s="1"/>
  <c r="E123" i="7" s="1"/>
  <c r="E124" i="7" s="1"/>
  <c r="E125" i="7" s="1"/>
  <c r="E126" i="7" s="1"/>
  <c r="E127" i="7" s="1"/>
  <c r="E128" i="7" s="1"/>
  <c r="G61" i="7"/>
  <c r="H61" i="7" s="1"/>
  <c r="F62" i="7"/>
  <c r="G62" i="7" l="1"/>
  <c r="H62" i="7" s="1"/>
  <c r="F63" i="7"/>
  <c r="G63" i="7" l="1"/>
  <c r="H63" i="7" s="1"/>
  <c r="F64" i="7"/>
  <c r="G64" i="7" l="1"/>
  <c r="H64" i="7" s="1"/>
  <c r="F65" i="7"/>
  <c r="G65" i="7" l="1"/>
  <c r="H65" i="7" s="1"/>
  <c r="F66" i="7"/>
  <c r="G66" i="7" l="1"/>
  <c r="H66" i="7" s="1"/>
  <c r="F67" i="7"/>
  <c r="G67" i="7" l="1"/>
  <c r="H67" i="7" s="1"/>
  <c r="F68" i="7"/>
  <c r="G68" i="7" l="1"/>
  <c r="H68" i="7" s="1"/>
  <c r="F69" i="7"/>
  <c r="G69" i="7" l="1"/>
  <c r="H69" i="7" s="1"/>
  <c r="F70" i="7"/>
  <c r="G70" i="7" l="1"/>
  <c r="H70" i="7" s="1"/>
  <c r="F71" i="7"/>
  <c r="G71" i="7" l="1"/>
  <c r="H71" i="7" s="1"/>
  <c r="F72" i="7"/>
  <c r="G72" i="7" l="1"/>
  <c r="H72" i="7" s="1"/>
  <c r="F73" i="7"/>
  <c r="G73" i="7" l="1"/>
  <c r="H73" i="7" s="1"/>
  <c r="F74" i="7"/>
  <c r="G74" i="7" l="1"/>
  <c r="H74" i="7" s="1"/>
  <c r="F75" i="7"/>
  <c r="G75" i="7" l="1"/>
  <c r="H75" i="7" s="1"/>
  <c r="F76" i="7"/>
  <c r="G76" i="7" l="1"/>
  <c r="H76" i="7" s="1"/>
  <c r="F77" i="7"/>
  <c r="G77" i="7" l="1"/>
  <c r="H77" i="7" s="1"/>
  <c r="F78" i="7"/>
  <c r="G78" i="7" l="1"/>
  <c r="H78" i="7" s="1"/>
  <c r="F79" i="7"/>
  <c r="G79" i="7" l="1"/>
  <c r="H79" i="7" s="1"/>
  <c r="F80" i="7"/>
  <c r="G80" i="7" l="1"/>
  <c r="H80" i="7" s="1"/>
  <c r="F81" i="7"/>
  <c r="G81" i="7" l="1"/>
  <c r="H81" i="7" s="1"/>
  <c r="F82" i="7"/>
  <c r="G82" i="7" l="1"/>
  <c r="H82" i="7" s="1"/>
  <c r="F83" i="7"/>
  <c r="G83" i="7" l="1"/>
  <c r="H83" i="7" s="1"/>
  <c r="F84" i="7"/>
  <c r="G84" i="7" l="1"/>
  <c r="H84" i="7" s="1"/>
  <c r="F85" i="7"/>
  <c r="G85" i="7" l="1"/>
  <c r="H85" i="7" s="1"/>
  <c r="F86" i="7"/>
  <c r="G86" i="7" l="1"/>
  <c r="H86" i="7" s="1"/>
  <c r="F87" i="7"/>
  <c r="G87" i="7" l="1"/>
  <c r="H87" i="7" s="1"/>
  <c r="F88" i="7"/>
  <c r="G88" i="7" l="1"/>
  <c r="H88" i="7" s="1"/>
  <c r="F89" i="7"/>
  <c r="G89" i="7" l="1"/>
  <c r="H89" i="7" s="1"/>
  <c r="F90" i="7"/>
  <c r="G90" i="7" l="1"/>
  <c r="H90" i="7" s="1"/>
  <c r="F91" i="7"/>
  <c r="G91" i="7" l="1"/>
  <c r="H91" i="7" s="1"/>
  <c r="F92" i="7"/>
  <c r="G92" i="7" l="1"/>
  <c r="H92" i="7" s="1"/>
  <c r="F93" i="7"/>
  <c r="G93" i="7" l="1"/>
  <c r="H93" i="7" s="1"/>
  <c r="F94" i="7"/>
  <c r="G94" i="7" l="1"/>
  <c r="H94" i="7" s="1"/>
  <c r="F95" i="7"/>
  <c r="G95" i="7" l="1"/>
  <c r="H95" i="7" s="1"/>
  <c r="F96" i="7"/>
  <c r="G96" i="7" l="1"/>
  <c r="H96" i="7" s="1"/>
  <c r="F97" i="7"/>
  <c r="G97" i="7" l="1"/>
  <c r="H97" i="7" s="1"/>
  <c r="F98" i="7"/>
  <c r="G98" i="7" l="1"/>
  <c r="H98" i="7" s="1"/>
  <c r="F99" i="7"/>
  <c r="G99" i="7" l="1"/>
  <c r="H99" i="7" s="1"/>
  <c r="F100" i="7"/>
  <c r="G100" i="7" l="1"/>
  <c r="H100" i="7" s="1"/>
  <c r="F101" i="7"/>
  <c r="G101" i="7" l="1"/>
  <c r="H101" i="7" s="1"/>
  <c r="F102" i="7"/>
  <c r="G102" i="7" l="1"/>
  <c r="H102" i="7" s="1"/>
  <c r="F103" i="7"/>
  <c r="G103" i="7" l="1"/>
  <c r="H103" i="7" s="1"/>
  <c r="F104" i="7"/>
  <c r="G104" i="7" l="1"/>
  <c r="H104" i="7" s="1"/>
  <c r="F105" i="7"/>
  <c r="G105" i="7" l="1"/>
  <c r="H105" i="7" s="1"/>
  <c r="F106" i="7"/>
  <c r="G106" i="7" l="1"/>
  <c r="H106" i="7" s="1"/>
  <c r="F107" i="7"/>
  <c r="G107" i="7" l="1"/>
  <c r="H107" i="7" s="1"/>
  <c r="F108" i="7"/>
  <c r="G108" i="7" l="1"/>
  <c r="H108" i="7" s="1"/>
  <c r="F109" i="7"/>
  <c r="G109" i="7" l="1"/>
  <c r="H109" i="7" s="1"/>
  <c r="F110" i="7"/>
  <c r="F111" i="7" l="1"/>
  <c r="G110" i="7"/>
  <c r="H110" i="7" s="1"/>
  <c r="F112" i="7" l="1"/>
  <c r="G111" i="7"/>
  <c r="H111" i="7" s="1"/>
  <c r="F113" i="7" l="1"/>
  <c r="G112" i="7"/>
  <c r="H112" i="7" s="1"/>
  <c r="F114" i="7" l="1"/>
  <c r="G113" i="7"/>
  <c r="H113" i="7" s="1"/>
  <c r="F115" i="7" l="1"/>
  <c r="G114" i="7"/>
  <c r="H114" i="7" s="1"/>
  <c r="F116" i="7" l="1"/>
  <c r="G115" i="7"/>
  <c r="H115" i="7" s="1"/>
  <c r="F117" i="7" l="1"/>
  <c r="G116" i="7"/>
  <c r="H116" i="7" s="1"/>
  <c r="F118" i="7" l="1"/>
  <c r="G117" i="7"/>
  <c r="H117" i="7" s="1"/>
  <c r="F119" i="7" l="1"/>
  <c r="G118" i="7"/>
  <c r="H118" i="7" s="1"/>
  <c r="G119" i="7" l="1"/>
  <c r="H119" i="7" s="1"/>
  <c r="F120" i="7"/>
  <c r="F121" i="7" l="1"/>
  <c r="G120" i="7"/>
  <c r="H120" i="7" s="1"/>
  <c r="F122" i="7" l="1"/>
  <c r="G121" i="7"/>
  <c r="H121" i="7" s="1"/>
  <c r="F123" i="7" l="1"/>
  <c r="G122" i="7"/>
  <c r="H122" i="7" s="1"/>
  <c r="F124" i="7" l="1"/>
  <c r="G123" i="7"/>
  <c r="H123" i="7" s="1"/>
  <c r="F125" i="7" l="1"/>
  <c r="G124" i="7"/>
  <c r="H124" i="7" s="1"/>
  <c r="F126" i="7" l="1"/>
  <c r="G125" i="7"/>
  <c r="H125" i="7" s="1"/>
  <c r="F127" i="7" l="1"/>
  <c r="G126" i="7"/>
  <c r="H126" i="7" s="1"/>
  <c r="F128" i="7" l="1"/>
  <c r="G128" i="7" s="1"/>
  <c r="G127" i="7"/>
  <c r="H127" i="7" s="1"/>
</calcChain>
</file>

<file path=xl/sharedStrings.xml><?xml version="1.0" encoding="utf-8"?>
<sst xmlns="http://schemas.openxmlformats.org/spreadsheetml/2006/main" count="586" uniqueCount="387">
  <si>
    <t>KEISER UNIVERSITY - LATIN AMERICAN CAMPUS</t>
  </si>
  <si>
    <t>Formato de Aplicacion B- Application Form B</t>
  </si>
  <si>
    <t>INFORMACION DEL CO-DEUDOR/CO-DEBTOR'S INFORMATION</t>
  </si>
  <si>
    <t>A. INFORMACION DEL ESTUDIANTE / STUDENT INFORMATION</t>
  </si>
  <si>
    <t>INFORMACION DEL DEUDOR/DEBTOR'S INFORMATION</t>
  </si>
  <si>
    <t>ANALISIS FINANCIERO DEL HOGAR/HOUSEHOLD FINANCIAL ANALYSIS</t>
  </si>
  <si>
    <t>Nombre Completo/ Full Name:</t>
  </si>
  <si>
    <r>
      <t xml:space="preserve"> Nombre del Miembro de Hogar/</t>
    </r>
    <r>
      <rPr>
        <sz val="11"/>
        <color theme="1"/>
        <rFont val="Calibri"/>
        <family val="2"/>
      </rPr>
      <t xml:space="preserve"> Name of Household Member:</t>
    </r>
  </si>
  <si>
    <r>
      <t xml:space="preserve"> Nombre del Miembro de Hogar/</t>
    </r>
    <r>
      <rPr>
        <sz val="11"/>
        <color theme="1"/>
        <rFont val="Calibri"/>
        <family val="2"/>
      </rPr>
      <t xml:space="preserve"> Name of Household Member:</t>
    </r>
  </si>
  <si>
    <r>
      <t xml:space="preserve">Ocupación / </t>
    </r>
    <r>
      <rPr>
        <sz val="11"/>
        <color theme="1"/>
        <rFont val="Calibri"/>
        <family val="2"/>
      </rPr>
      <t>Occupation</t>
    </r>
  </si>
  <si>
    <r>
      <t xml:space="preserve">Ocupación / </t>
    </r>
    <r>
      <rPr>
        <sz val="11"/>
        <color theme="1"/>
        <rFont val="Calibri"/>
        <family val="2"/>
      </rPr>
      <t>Occupation</t>
    </r>
  </si>
  <si>
    <r>
      <t xml:space="preserve"> Escuela o Empleador/</t>
    </r>
    <r>
      <rPr>
        <sz val="11"/>
        <color theme="1"/>
        <rFont val="Calibri"/>
        <family val="2"/>
      </rPr>
      <t xml:space="preserve"> Name of School or Workplace </t>
    </r>
  </si>
  <si>
    <r>
      <t xml:space="preserve"> Escuela o Empleador/</t>
    </r>
    <r>
      <rPr>
        <sz val="11"/>
        <color theme="1"/>
        <rFont val="Calibri"/>
        <family val="2"/>
      </rPr>
      <t xml:space="preserve"> Name of School or Workplace </t>
    </r>
  </si>
  <si>
    <r>
      <t>Sexo /</t>
    </r>
    <r>
      <rPr>
        <sz val="11"/>
        <color theme="1"/>
        <rFont val="Calibri"/>
        <family val="2"/>
      </rPr>
      <t xml:space="preserve"> Gender</t>
    </r>
  </si>
  <si>
    <r>
      <t>Sexo /</t>
    </r>
    <r>
      <rPr>
        <sz val="11"/>
        <color theme="1"/>
        <rFont val="Calibri"/>
        <family val="2"/>
      </rPr>
      <t xml:space="preserve"> Gender</t>
    </r>
  </si>
  <si>
    <t xml:space="preserve">Fecha de Nacimiento/  Date of Birth: </t>
  </si>
  <si>
    <r>
      <t xml:space="preserve">Edad / </t>
    </r>
    <r>
      <rPr>
        <sz val="11"/>
        <color theme="1"/>
        <rFont val="Calibri"/>
        <family val="2"/>
      </rPr>
      <t>Age</t>
    </r>
  </si>
  <si>
    <r>
      <t xml:space="preserve">Edad / </t>
    </r>
    <r>
      <rPr>
        <sz val="11"/>
        <color theme="1"/>
        <rFont val="Calibri"/>
        <family val="2"/>
      </rPr>
      <t>Age</t>
    </r>
  </si>
  <si>
    <r>
      <t>Parentesco/</t>
    </r>
    <r>
      <rPr>
        <sz val="11"/>
        <color theme="1"/>
        <rFont val="Calibri"/>
        <family val="2"/>
      </rPr>
      <t>Relationship:</t>
    </r>
  </si>
  <si>
    <r>
      <t xml:space="preserve">Relationship / </t>
    </r>
    <r>
      <rPr>
        <sz val="11"/>
        <color theme="1"/>
        <rFont val="Calibri"/>
        <family val="2"/>
      </rPr>
      <t>Parentesco:</t>
    </r>
  </si>
  <si>
    <t>Cedula/ ID:</t>
  </si>
  <si>
    <t>YO/SELF</t>
  </si>
  <si>
    <t>Sexo/ Gender:</t>
  </si>
  <si>
    <t>Direccion Actual/ Current Address:</t>
  </si>
  <si>
    <t>MADRE/ MOTHER</t>
  </si>
  <si>
    <t>Ciudad/ City:</t>
  </si>
  <si>
    <t>PADRE/FATHER</t>
  </si>
  <si>
    <t>Pais/ Country:</t>
  </si>
  <si>
    <t>HERMANO/SIBLING</t>
  </si>
  <si>
    <t>Código Postal/ Zip Code:</t>
  </si>
  <si>
    <t>Teléfono (Casa) / Home Phone:</t>
  </si>
  <si>
    <t>OTRO/OTHER</t>
  </si>
  <si>
    <t>Teléfono Celular/ Cellphone number:</t>
  </si>
  <si>
    <t>**Solo lista personas que viva en el mismo hogar. / Only include people living in the same household.</t>
  </si>
  <si>
    <t>Correo Electrónico/ Email:</t>
  </si>
  <si>
    <r>
      <t xml:space="preserve">ACTIVOS EN DOLARES AMERICANOS - </t>
    </r>
    <r>
      <rPr>
        <sz val="11"/>
        <color theme="1"/>
        <rFont val="Calibri"/>
        <family val="2"/>
      </rPr>
      <t xml:space="preserve">Assets in USD$ </t>
    </r>
  </si>
  <si>
    <t>Es usted ciudadano o residente de E.E.U.U?/ Are you a U.S Citizen or Resident?</t>
  </si>
  <si>
    <t>Descripcion / Description</t>
  </si>
  <si>
    <t>Periodo Academico para la Ayuda (Fall/Spring)/Academic Period of Aid (Fall/Spring):</t>
  </si>
  <si>
    <t>Nombre Titular / Holder</t>
  </si>
  <si>
    <t>Año/Year</t>
  </si>
  <si>
    <r>
      <t xml:space="preserve">ACTIVOS EN DOLARES AMERICANOS - </t>
    </r>
    <r>
      <rPr>
        <sz val="11"/>
        <color theme="1"/>
        <rFont val="Calibri"/>
        <family val="2"/>
      </rPr>
      <t xml:space="preserve">Assets in USD$ </t>
    </r>
  </si>
  <si>
    <t>Nombre del Colegio/ High School Attended :</t>
  </si>
  <si>
    <t>Carrera/ College Major:</t>
  </si>
  <si>
    <t>Cuenta de Ahorros Miembro # 1 / Saving Account #1</t>
  </si>
  <si>
    <t>Promedio de Secundaria/ High School GPA / :</t>
  </si>
  <si>
    <t>Ciudad / City:</t>
  </si>
  <si>
    <t>Estado/ State:</t>
  </si>
  <si>
    <t>Pais / Country:</t>
  </si>
  <si>
    <t>Cuenta de Ahorros Miembro # 2 / Saving Account #2</t>
  </si>
  <si>
    <t>Menaje de Casa / Household goods</t>
  </si>
  <si>
    <t xml:space="preserve">Clasificacion (Si deseas transferir creditos de otra Universidad/ Classification (If transferring credits from another University) </t>
  </si>
  <si>
    <t>Automovil - Sin Gravamen / Owned Car</t>
  </si>
  <si>
    <t>Vivienda Propia / Owned House</t>
  </si>
  <si>
    <t>2do Año/ Sophomore:</t>
  </si>
  <si>
    <r>
      <t xml:space="preserve">PASIVOS EN DOLARES AMERICANOS - </t>
    </r>
    <r>
      <rPr>
        <sz val="11"/>
        <color theme="1"/>
        <rFont val="Calibri"/>
        <family val="2"/>
      </rPr>
      <t>Liabilities in USD$</t>
    </r>
  </si>
  <si>
    <t>3er Año/ Junior :</t>
  </si>
  <si>
    <t>4to Año/Senior :</t>
  </si>
  <si>
    <r>
      <t xml:space="preserve">PASIVOS EN DOLARES AMERICANOS - </t>
    </r>
    <r>
      <rPr>
        <sz val="11"/>
        <color theme="1"/>
        <rFont val="Calibri"/>
        <family val="2"/>
      </rPr>
      <t>Liabilities in USD$</t>
    </r>
  </si>
  <si>
    <t>Prestamo Hipotecario / Mortgage Loan</t>
  </si>
  <si>
    <t>Prestamo Vehicular / Vehicle Car</t>
  </si>
  <si>
    <t>Deuda en T/C / Credit Card Debt</t>
  </si>
  <si>
    <t xml:space="preserve">Donde vivira mientras estudie en la Universidad?/ Place you will be living when attending this University? </t>
  </si>
  <si>
    <t>Otros Pasivos / Other Liabilities</t>
  </si>
  <si>
    <r>
      <t>Dentro del Campus Favor Seleccionar</t>
    </r>
    <r>
      <rPr>
        <b/>
        <sz val="14"/>
        <color rgb="FF0070C0"/>
        <rFont val="Calibri"/>
        <family val="2"/>
      </rPr>
      <t xml:space="preserve"> (PLAN A/ PLAN B)</t>
    </r>
    <r>
      <rPr>
        <b/>
        <sz val="14"/>
        <color theme="1"/>
        <rFont val="Calibri"/>
        <family val="2"/>
      </rPr>
      <t xml:space="preserve">/ On Campus Please Select </t>
    </r>
    <r>
      <rPr>
        <b/>
        <sz val="14"/>
        <color rgb="FF0070C0"/>
        <rFont val="Calibri"/>
        <family val="2"/>
      </rPr>
      <t>(PLAN A/PLAN B)</t>
    </r>
  </si>
  <si>
    <t>CAPITAL NETO / Net Capital</t>
  </si>
  <si>
    <t>Fuera del Campus/ Off Campus:</t>
  </si>
  <si>
    <t>Con Padres/ With Parents:</t>
  </si>
  <si>
    <t>B. REFERENCIAS ACADEMICAS DEL ESTUDIANTE / Academic References of the Student</t>
  </si>
  <si>
    <r>
      <rPr>
        <sz val="14"/>
        <color theme="1"/>
        <rFont val="Calibri"/>
        <family val="2"/>
      </rPr>
      <t xml:space="preserve">Please give the name, email address and phone number of two people who can attest for the academic qualifications of the prospective student to be considered for a scholarship or other financial aid option.   </t>
    </r>
    <r>
      <rPr>
        <b/>
        <sz val="14"/>
        <color theme="1"/>
        <rFont val="Calibri"/>
        <family val="2"/>
      </rPr>
      <t xml:space="preserve">                                                                                                                                                                                                                                                                        </t>
    </r>
    <r>
      <rPr>
        <i/>
        <sz val="14"/>
        <color theme="1"/>
        <rFont val="Calibri"/>
        <family val="2"/>
      </rPr>
      <t>Por favor brindar el nombre, correo electronico y telefono de una persona que pueda dar fe de las calificaciones del prospecto estudiante para ser considerado para una beca o otra ayuda financiera.</t>
    </r>
  </si>
  <si>
    <t>Nombre/Name:</t>
  </si>
  <si>
    <r>
      <t xml:space="preserve">INGRESOS </t>
    </r>
    <r>
      <rPr>
        <b/>
        <u/>
        <sz val="11"/>
        <color rgb="FF0070C0"/>
        <rFont val="Calibri"/>
        <family val="2"/>
      </rPr>
      <t>MENSUALES</t>
    </r>
    <r>
      <rPr>
        <b/>
        <sz val="11"/>
        <color theme="1"/>
        <rFont val="Calibri"/>
        <family val="2"/>
      </rPr>
      <t xml:space="preserve"> EN DOLARES AMERICANOS - </t>
    </r>
    <r>
      <rPr>
        <u/>
        <sz val="11"/>
        <color theme="1"/>
        <rFont val="Calibri"/>
        <family val="2"/>
      </rPr>
      <t>Montlhly</t>
    </r>
    <r>
      <rPr>
        <b/>
        <sz val="11"/>
        <color theme="1"/>
        <rFont val="Calibri"/>
        <family val="2"/>
      </rPr>
      <t xml:space="preserve"> </t>
    </r>
    <r>
      <rPr>
        <sz val="11"/>
        <color theme="1"/>
        <rFont val="Calibri"/>
        <family val="2"/>
      </rPr>
      <t>Income in USD$</t>
    </r>
  </si>
  <si>
    <r>
      <t xml:space="preserve">INGRESOS </t>
    </r>
    <r>
      <rPr>
        <b/>
        <u/>
        <sz val="11"/>
        <color rgb="FF0070C0"/>
        <rFont val="Calibri"/>
        <family val="2"/>
      </rPr>
      <t>MENSUALES</t>
    </r>
    <r>
      <rPr>
        <b/>
        <sz val="11"/>
        <color theme="1"/>
        <rFont val="Calibri"/>
        <family val="2"/>
      </rPr>
      <t xml:space="preserve"> EN DOLARES AMERICANOS - </t>
    </r>
    <r>
      <rPr>
        <u/>
        <sz val="11"/>
        <color theme="1"/>
        <rFont val="Calibri"/>
        <family val="2"/>
      </rPr>
      <t>Montlhly</t>
    </r>
    <r>
      <rPr>
        <b/>
        <sz val="11"/>
        <color theme="1"/>
        <rFont val="Calibri"/>
        <family val="2"/>
      </rPr>
      <t xml:space="preserve"> </t>
    </r>
    <r>
      <rPr>
        <sz val="11"/>
        <color theme="1"/>
        <rFont val="Calibri"/>
        <family val="2"/>
      </rPr>
      <t>Income in USD$</t>
    </r>
  </si>
  <si>
    <r>
      <t xml:space="preserve">Tipo de Ingreso  / </t>
    </r>
    <r>
      <rPr>
        <sz val="11"/>
        <color theme="1"/>
        <rFont val="Calibri"/>
        <family val="2"/>
      </rPr>
      <t>Type of  Income</t>
    </r>
  </si>
  <si>
    <r>
      <t xml:space="preserve">Tipo de Ingreso  / </t>
    </r>
    <r>
      <rPr>
        <sz val="11"/>
        <color theme="1"/>
        <rFont val="Calibri"/>
        <family val="2"/>
      </rPr>
      <t>Type of  Income</t>
    </r>
  </si>
  <si>
    <r>
      <t>Persona Quien Lo Recibe /</t>
    </r>
    <r>
      <rPr>
        <sz val="11"/>
        <color theme="1"/>
        <rFont val="Calibri"/>
        <family val="2"/>
      </rPr>
      <t xml:space="preserve"> Person Who Receives it</t>
    </r>
  </si>
  <si>
    <r>
      <t>Persona Quien Lo Recibe /</t>
    </r>
    <r>
      <rPr>
        <sz val="11"/>
        <color theme="1"/>
        <rFont val="Calibri"/>
        <family val="2"/>
      </rPr>
      <t xml:space="preserve"> Person Who Receives it</t>
    </r>
  </si>
  <si>
    <t>Relación / Relationship:</t>
  </si>
  <si>
    <t>Total/ Amount</t>
  </si>
  <si>
    <t>Celular/Cellphone :</t>
  </si>
  <si>
    <t>Correo Electronico/ Email:</t>
  </si>
  <si>
    <t>Ingreso 1 / Income 1</t>
  </si>
  <si>
    <t>Ingreso 2 / Income 2</t>
  </si>
  <si>
    <t>Ingreso 3 / Income 3</t>
  </si>
  <si>
    <t>Ingreso 4 / Income 4</t>
  </si>
  <si>
    <t xml:space="preserve">C. PLANES PROFESIONALES /CAREER PLANS </t>
  </si>
  <si>
    <t>Ingreso 5 / Income 5</t>
  </si>
  <si>
    <t>Ingreso 6 / Income 6</t>
  </si>
  <si>
    <t>TOTAL INGRESOS/ TOTAL INCOME</t>
  </si>
  <si>
    <t xml:space="preserve">D.ACTIVIDADES EXTRACURRICULARES/ EXTRA CURRICULAR ACTIVITIES </t>
  </si>
  <si>
    <t xml:space="preserve">Favor listar las actividades religiosas, comunitarias, deportivas en las que has participado/Please list any church, community, sport, and high school activity in which you have participated                                                                                                                                                                                                                                                                                                         </t>
  </si>
  <si>
    <r>
      <t xml:space="preserve">EGRESOS </t>
    </r>
    <r>
      <rPr>
        <b/>
        <u/>
        <sz val="11"/>
        <color rgb="FF0070C0"/>
        <rFont val="Calibri"/>
        <family val="2"/>
      </rPr>
      <t>MENSUALES</t>
    </r>
    <r>
      <rPr>
        <b/>
        <sz val="11"/>
        <color theme="1"/>
        <rFont val="Calibri"/>
        <family val="2"/>
      </rPr>
      <t xml:space="preserve"> EN DOLARES AMERICANOS /</t>
    </r>
    <r>
      <rPr>
        <sz val="11"/>
        <color theme="1"/>
        <rFont val="Calibri"/>
        <family val="2"/>
      </rPr>
      <t xml:space="preserve"> </t>
    </r>
    <r>
      <rPr>
        <u/>
        <sz val="11"/>
        <color theme="1"/>
        <rFont val="Calibri"/>
        <family val="2"/>
      </rPr>
      <t>Monthly</t>
    </r>
    <r>
      <rPr>
        <sz val="11"/>
        <color theme="1"/>
        <rFont val="Calibri"/>
        <family val="2"/>
      </rPr>
      <t xml:space="preserve"> Expenses in USD$</t>
    </r>
  </si>
  <si>
    <r>
      <t xml:space="preserve">EGRESOS </t>
    </r>
    <r>
      <rPr>
        <b/>
        <u/>
        <sz val="11"/>
        <color rgb="FF0070C0"/>
        <rFont val="Calibri"/>
        <family val="2"/>
      </rPr>
      <t>MENSUALES</t>
    </r>
    <r>
      <rPr>
        <b/>
        <sz val="11"/>
        <color theme="1"/>
        <rFont val="Calibri"/>
        <family val="2"/>
      </rPr>
      <t xml:space="preserve"> EN DOLARES AMERICANOS /</t>
    </r>
    <r>
      <rPr>
        <sz val="11"/>
        <color theme="1"/>
        <rFont val="Calibri"/>
        <family val="2"/>
      </rPr>
      <t xml:space="preserve"> </t>
    </r>
    <r>
      <rPr>
        <u/>
        <sz val="11"/>
        <color theme="1"/>
        <rFont val="Calibri"/>
        <family val="2"/>
      </rPr>
      <t>Monthly</t>
    </r>
    <r>
      <rPr>
        <sz val="11"/>
        <color theme="1"/>
        <rFont val="Calibri"/>
        <family val="2"/>
      </rPr>
      <t xml:space="preserve"> Expenses in USD$</t>
    </r>
  </si>
  <si>
    <t>#</t>
  </si>
  <si>
    <t>Moneda Local / Local Currency</t>
  </si>
  <si>
    <t>Tasa de Cambio / Exchange Rate</t>
  </si>
  <si>
    <t>Tipo de Actividad/ Type of Activity</t>
  </si>
  <si>
    <t>USD</t>
  </si>
  <si>
    <t>Institución / Institution</t>
  </si>
  <si>
    <t xml:space="preserve"> Fecha/ Dates Attended </t>
  </si>
  <si>
    <t>Alimentacion/ Room and Board</t>
  </si>
  <si>
    <t>Agua, Telefono, Luz/ Utilities</t>
  </si>
  <si>
    <t>Gastos de transporte/ Transportation</t>
  </si>
  <si>
    <t xml:space="preserve">Educacion/Education </t>
  </si>
  <si>
    <t xml:space="preserve">Vestimenta y Salud/ Clothin and Health </t>
  </si>
  <si>
    <t xml:space="preserve">Otros Gastos (favor especificar)/ Other Expenses (please specify) </t>
  </si>
  <si>
    <t xml:space="preserve">F. PREMIOS Y HONORES /AWARDS AND HONORS </t>
  </si>
  <si>
    <t>TOTAL EGRESOS/TOTAL EXPENSE</t>
  </si>
  <si>
    <t xml:space="preserve">Favor listar los premios y honores que usted a recibido en su comunidad, colegio, iglesia o deporte/ Please list any church, community, sport, and high school awards or honors you have received                                                                                                                                                                                                                                                                                                                               </t>
  </si>
  <si>
    <t>TOTAL EGRESOS/ TOTAL EXPENSE</t>
  </si>
  <si>
    <t>INGRESO NETO / Net Income</t>
  </si>
  <si>
    <t>ESTA SOLICITUD NO ES VALIDA SI LA SIGUIENTE DOCUMENTACION NO ES BRINDADA A LA UNIVERSIDAD.</t>
  </si>
  <si>
    <t>G. INFORMACION DEL DEUDOR / DEBTOR INFORMATION                                                                                                                                                                                                                                                                                                   PERSONA RESPONSABLE DE LOS COMPROMISOS FINANCIEROS CON LA INSTITUCION /MAIN PERSON HOLDING FINANCIAL RESPONSIBILITY WITH INSTITUTION</t>
  </si>
  <si>
    <t>THIS FORM IS NOT VALID WITHOUT THE SUBMISSION OF THE FOLLOWING DOCUMENTATION.</t>
  </si>
  <si>
    <r>
      <rPr>
        <b/>
        <sz val="10"/>
        <color theme="1"/>
        <rFont val="Calibri"/>
        <family val="2"/>
      </rPr>
      <t xml:space="preserve">Documento de Identidad del Estudiante (Si es menor de Edad, Partida de Nacimiento) / </t>
    </r>
    <r>
      <rPr>
        <sz val="10"/>
        <color theme="1"/>
        <rFont val="Calibri"/>
        <family val="2"/>
      </rPr>
      <t>Student Identity Card (If you are a minor, birth certificate)</t>
    </r>
  </si>
  <si>
    <r>
      <rPr>
        <b/>
        <sz val="10"/>
        <color theme="1"/>
        <rFont val="Calibri"/>
        <family val="2"/>
      </rPr>
      <t>Antecedentes Academicos del Estudiante (Notas o Titulo de Bachiller)/</t>
    </r>
    <r>
      <rPr>
        <sz val="10"/>
        <color theme="1"/>
        <rFont val="Calibri"/>
        <family val="2"/>
      </rPr>
      <t xml:space="preserve"> Student Academic Background (High School Grades)</t>
    </r>
  </si>
  <si>
    <r>
      <rPr>
        <b/>
        <sz val="10"/>
        <color theme="1"/>
        <rFont val="Calibri"/>
        <family val="2"/>
      </rPr>
      <t xml:space="preserve">Documento de Identidad del Estudiante (Si es menor de Edad, Partida de Nacimiento) / </t>
    </r>
    <r>
      <rPr>
        <sz val="10"/>
        <color theme="1"/>
        <rFont val="Calibri"/>
        <family val="2"/>
      </rPr>
      <t>Student Identity Card (If you are a minor, birth certificate)</t>
    </r>
  </si>
  <si>
    <r>
      <rPr>
        <b/>
        <sz val="10"/>
        <color theme="1"/>
        <rFont val="Calibri"/>
        <family val="2"/>
      </rPr>
      <t>Ultimo Recibo de Agua o Luz del Hogar/</t>
    </r>
    <r>
      <rPr>
        <sz val="10"/>
        <color theme="1"/>
        <rFont val="Calibri"/>
        <family val="2"/>
      </rPr>
      <t xml:space="preserve"> Recent Utility Bill </t>
    </r>
  </si>
  <si>
    <r>
      <rPr>
        <b/>
        <sz val="10"/>
        <color theme="1"/>
        <rFont val="Calibri"/>
        <family val="2"/>
      </rPr>
      <t>Antecedentes Academicos del Estudiante (Notas o Titulo de Bachiller)/</t>
    </r>
    <r>
      <rPr>
        <sz val="10"/>
        <color theme="1"/>
        <rFont val="Calibri"/>
        <family val="2"/>
      </rPr>
      <t xml:space="preserve"> Student Academic Background (High School Grades)</t>
    </r>
  </si>
  <si>
    <r>
      <rPr>
        <b/>
        <sz val="10"/>
        <color theme="1"/>
        <rFont val="Calibri"/>
        <family val="2"/>
      </rPr>
      <t>Ultimo Recibo de Agua o Luz del Hogar/</t>
    </r>
    <r>
      <rPr>
        <sz val="10"/>
        <color theme="1"/>
        <rFont val="Calibri"/>
        <family val="2"/>
      </rPr>
      <t xml:space="preserve"> Recent Utility Bill </t>
    </r>
  </si>
  <si>
    <t>Relacion con el Estudiante/ Relationship with Student</t>
  </si>
  <si>
    <r>
      <rPr>
        <b/>
        <sz val="10"/>
        <color theme="1"/>
        <rFont val="Calibri"/>
        <family val="2"/>
      </rPr>
      <t xml:space="preserve">Documento de Identidad del Deudor / </t>
    </r>
    <r>
      <rPr>
        <sz val="10"/>
        <color theme="1"/>
        <rFont val="Calibri"/>
        <family val="2"/>
      </rPr>
      <t xml:space="preserve"> Debtor's Identity Document</t>
    </r>
  </si>
  <si>
    <r>
      <rPr>
        <b/>
        <sz val="10"/>
        <color theme="1"/>
        <rFont val="Calibri"/>
        <family val="2"/>
      </rPr>
      <t xml:space="preserve">1) Prueba de Ingresos del Deudor (Constancia Salarial o Declaracion Jurada)  2) Colilla del Inss o Pago de Seguro Social de su Pais </t>
    </r>
    <r>
      <rPr>
        <sz val="10"/>
        <color theme="1"/>
        <rFont val="Calibri"/>
        <family val="2"/>
      </rPr>
      <t>1) Debtor's Proof of Income of the (Proof of Salary or Affidavit)  2) Social Security Proof of Payment from your Country</t>
    </r>
  </si>
  <si>
    <r>
      <rPr>
        <b/>
        <sz val="10"/>
        <color theme="1"/>
        <rFont val="Calibri"/>
        <family val="2"/>
      </rPr>
      <t xml:space="preserve">Prueba de Pago de Renta de Vivienda o Hipoteca/ </t>
    </r>
    <r>
      <rPr>
        <sz val="10"/>
        <color theme="1"/>
        <rFont val="Calibri"/>
        <family val="2"/>
      </rPr>
      <t>Proof of House Rent or Mortgage Payment</t>
    </r>
  </si>
  <si>
    <r>
      <rPr>
        <b/>
        <sz val="10"/>
        <color theme="1"/>
        <rFont val="Calibri"/>
        <family val="2"/>
      </rPr>
      <t xml:space="preserve">Documento de Identidad del Deudor / </t>
    </r>
    <r>
      <rPr>
        <sz val="10"/>
        <color theme="1"/>
        <rFont val="Calibri"/>
        <family val="2"/>
      </rPr>
      <t xml:space="preserve"> Debtor's Identity Document</t>
    </r>
  </si>
  <si>
    <r>
      <rPr>
        <b/>
        <sz val="10"/>
        <color theme="1"/>
        <rFont val="Calibri"/>
        <family val="2"/>
      </rPr>
      <t>Documento de Identidad del Co-Deudo</t>
    </r>
    <r>
      <rPr>
        <sz val="10"/>
        <color theme="1"/>
        <rFont val="Calibri"/>
        <family val="2"/>
      </rPr>
      <t xml:space="preserve">/Co-Debtor's Identity Document </t>
    </r>
  </si>
  <si>
    <t>.</t>
  </si>
  <si>
    <r>
      <rPr>
        <b/>
        <sz val="10"/>
        <color theme="1"/>
        <rFont val="Calibri"/>
        <family val="2"/>
      </rPr>
      <t xml:space="preserve">1) Prueba de Ingresos del Deudor (Constancia Salarial o Declaracion Jurada)  2) Colilla del Inss o Pago de Seguro Social de su Pais </t>
    </r>
    <r>
      <rPr>
        <sz val="10"/>
        <color theme="1"/>
        <rFont val="Calibri"/>
        <family val="2"/>
      </rPr>
      <t>1) Debtor's Proof of Income of the (Proof of Salary or Affidavit)  2) Social Security Proof of Payment from your Country</t>
    </r>
  </si>
  <si>
    <r>
      <rPr>
        <b/>
        <sz val="10"/>
        <color theme="1"/>
        <rFont val="Calibri"/>
        <family val="2"/>
      </rPr>
      <t xml:space="preserve">1) Prueba de Ingresos del Co- Deudor (Constancia Salarial o Declaracion Jurada)  2) Colilla del Inss o Pago de Seguro Social de su Pais / </t>
    </r>
    <r>
      <rPr>
        <sz val="10"/>
        <color theme="1"/>
        <rFont val="Calibri"/>
        <family val="2"/>
      </rPr>
      <t>1) Co-Debtor's Proof of Income (Proof of Salary or Affidavit) 2) Social Security Proof of Payment from your Country</t>
    </r>
  </si>
  <si>
    <r>
      <rPr>
        <b/>
        <sz val="10"/>
        <color theme="1"/>
        <rFont val="Calibri"/>
        <family val="2"/>
      </rPr>
      <t xml:space="preserve">Prueba de Pago de Renta de Vivienda o Hipoteca/ </t>
    </r>
    <r>
      <rPr>
        <sz val="10"/>
        <color theme="1"/>
        <rFont val="Calibri"/>
        <family val="2"/>
      </rPr>
      <t>Proof of House Rent or Mortgage Payment</t>
    </r>
  </si>
  <si>
    <r>
      <rPr>
        <b/>
        <sz val="10"/>
        <color theme="1"/>
        <rFont val="Calibri"/>
        <family val="2"/>
      </rPr>
      <t>Estado de Cuenta de los Ultimos 3 Meses de Cuenta Bancaria del Deudor (Si Aplica)/</t>
    </r>
    <r>
      <rPr>
        <sz val="10"/>
        <color theme="1"/>
        <rFont val="Calibri"/>
        <family val="2"/>
      </rPr>
      <t>Debtor's Bank Statements from the last three months (If Apply)</t>
    </r>
  </si>
  <si>
    <r>
      <rPr>
        <b/>
        <sz val="10"/>
        <color theme="1"/>
        <rFont val="Calibri"/>
        <family val="2"/>
      </rPr>
      <t>Documento de Identidad del Co-Deudo</t>
    </r>
    <r>
      <rPr>
        <sz val="10"/>
        <color theme="1"/>
        <rFont val="Calibri"/>
        <family val="2"/>
      </rPr>
      <t xml:space="preserve">/Co-Debtor's Identity Document </t>
    </r>
  </si>
  <si>
    <t xml:space="preserve">FIRMA DEL FORMULARIO/ SIGNATURE  </t>
  </si>
  <si>
    <r>
      <rPr>
        <b/>
        <sz val="10"/>
        <color theme="1"/>
        <rFont val="Calibri"/>
        <family val="2"/>
      </rPr>
      <t xml:space="preserve">1) Prueba de Ingresos del Co- Deudor (Constancia Salarial o Declaracion Jurada)  2) Colilla del Inss o Pago de Seguro Social de su Pais / </t>
    </r>
    <r>
      <rPr>
        <sz val="10"/>
        <color theme="1"/>
        <rFont val="Calibri"/>
        <family val="2"/>
      </rPr>
      <t>1) Co-Debtor's Proof of Income (Proof of Salary or Affidavit) 2) Social Security Proof of Payment from your Country</t>
    </r>
  </si>
  <si>
    <r>
      <rPr>
        <b/>
        <sz val="10"/>
        <color theme="1"/>
        <rFont val="Calibri"/>
        <family val="2"/>
      </rPr>
      <t>Estado de Cuenta de los Ultimos 3 Meses de Cuenta Bancaria del Deudor (Si Aplica)/</t>
    </r>
    <r>
      <rPr>
        <sz val="10"/>
        <color theme="1"/>
        <rFont val="Calibri"/>
        <family val="2"/>
      </rPr>
      <t>Debtor's Bank Statements from the last three months (If Apply)</t>
    </r>
  </si>
  <si>
    <t>Autorización : El abajo firmante certifica a lo mejor de su conocimiento que la información proporcionada en esta solicitud es correcta y completa . Además, se ha acordado que la Universidad tiene permiso para verificar cualquiera de toda la información aquí proporcionada . Cualquier cambio significativo en la situación financiera debe ser reportada a la Universidad . Los firmantes también autorizan a Keiser University Campus Latinoamericana su debida verificación, y les autoriza a realizar , solicitar o proporcionar información sobre el comportamiento financiero y el crediticio de los firmantes a otras instituciones, centrales de riesgo o bureau de credito sin ninguna futura autorización.</t>
  </si>
  <si>
    <t>Direccion Actual/ Actual Adress:</t>
  </si>
  <si>
    <t>Authorization: The undersigned does hereby certify to the best of his or her knowledge that the information given on this application is correct and completed. Furthermore, it is agreed that the Univesit has permission to vrify any of all information provided here in. Any significant change in financial status must be reported to the University. The signatories also hereby authorize Keiser University Latin American Campus its duly verification, and authorize them to perform, request or provide information regarding the financial and credit behaviour of the signatories from other institutions, credit bureau or risk central without any future authorization.</t>
  </si>
  <si>
    <t>Nombre y Firma del Estudiante/ Student Signature:</t>
  </si>
  <si>
    <t xml:space="preserve">Profesion/Occupation: </t>
  </si>
  <si>
    <t>Nacionalidad/ Nationality:</t>
  </si>
  <si>
    <t>Fecha/ Date:</t>
  </si>
  <si>
    <t>Nombre y Firma del Deudor/ Deudor Signature:</t>
  </si>
  <si>
    <t>Nombre y Firma del Co-Deudor/  Guarantor Signature:</t>
  </si>
  <si>
    <t>Estado Civil/Civil Status :</t>
  </si>
  <si>
    <t>Telefono/Phone number</t>
  </si>
  <si>
    <t>Celular/Cellphone number:</t>
  </si>
  <si>
    <t>Correo Electronico/E-mail:</t>
  </si>
  <si>
    <t xml:space="preserve">Tipo de Vivienda (propia/rentada/familiar) / Type of Household (own/rented/relative): </t>
  </si>
  <si>
    <t>Mensualidad/Monthly (en caso de rentar / if rented):</t>
  </si>
  <si>
    <t>Años de Residir/ Years of Residence :</t>
  </si>
  <si>
    <t>Direccion del Inmueble/ Adress of Property:</t>
  </si>
  <si>
    <r>
      <t xml:space="preserve">H.INGRESOS DEL DEUDOR / </t>
    </r>
    <r>
      <rPr>
        <sz val="14"/>
        <color theme="1"/>
        <rFont val="Calibri"/>
        <family val="2"/>
      </rPr>
      <t>Income Details of Debtor</t>
    </r>
  </si>
  <si>
    <t>Empleador/Employer :</t>
  </si>
  <si>
    <t>Cargo / Position:</t>
  </si>
  <si>
    <t>Direccion/ Adress</t>
  </si>
  <si>
    <t>Años de Servicio/ Number of Service Years:</t>
  </si>
  <si>
    <t>Telefono de Empleador/Phone number</t>
  </si>
  <si>
    <t>Email / Correo Electronico:</t>
  </si>
  <si>
    <t>Ingreso Mensual/Monthly Income</t>
  </si>
  <si>
    <t>Otros Ingresos / Other Income:</t>
  </si>
  <si>
    <r>
      <t>J. REFERENCIAS PERSONALES DEL DEUDOR /</t>
    </r>
    <r>
      <rPr>
        <sz val="14"/>
        <color theme="1"/>
        <rFont val="Calibri"/>
        <family val="2"/>
      </rPr>
      <t xml:space="preserve"> Personal References of Debtor</t>
    </r>
  </si>
  <si>
    <t>DISPOSABLE INCOME VS. TUITION PAYMENTS</t>
  </si>
  <si>
    <t>Telefono / Phone:</t>
  </si>
  <si>
    <t>Nombre Completo del Aplicante</t>
  </si>
  <si>
    <t>Financial Aid Package Evaluation Form</t>
  </si>
  <si>
    <t>Form C - Formato de Evaluación para Paquete de Ayuda Financiera</t>
  </si>
  <si>
    <t>Tiempo de Conocerse / Length of Relationship:</t>
  </si>
  <si>
    <t>FOR INTERNAL USE ONLY - FINANCIAL AID PACKAGE EVALUATION</t>
  </si>
  <si>
    <t>Complete Name of Prospective Student:</t>
  </si>
  <si>
    <t>Direccion:</t>
  </si>
  <si>
    <t xml:space="preserve">L. INFORMACION DEL CO - DEUDOR / CO-DEBTOR INFORMATION                                                                                                                                                                                                                                                  SEGUNDA PERSONA RESPONSABLE DE LOS COMPROMISOS FINANCIEROS CON LA INSTITUCION/ SECONDARY PERSON HOLDING FINANCIAL RESPONSIBILITY WITH INSTITUTION </t>
  </si>
  <si>
    <t>KU - ID Number:</t>
  </si>
  <si>
    <t>Nationality:</t>
  </si>
  <si>
    <t>Country of Residence:</t>
  </si>
  <si>
    <t>Academic Year</t>
  </si>
  <si>
    <t>City of Residence:</t>
  </si>
  <si>
    <t>Relacion con el Estudiante / Relationship with Student:</t>
  </si>
  <si>
    <t>2016-2017</t>
  </si>
  <si>
    <t>Start Date - Academic Period:</t>
  </si>
  <si>
    <t>2017-2018</t>
  </si>
  <si>
    <t>2018-2019</t>
  </si>
  <si>
    <t>2019-2020</t>
  </si>
  <si>
    <t>Spring 2021</t>
  </si>
  <si>
    <t>TOTAL</t>
  </si>
  <si>
    <t>High School:</t>
  </si>
  <si>
    <t>High School GPA:</t>
  </si>
  <si>
    <t>Country / Pais:</t>
  </si>
  <si>
    <t>Household Size:</t>
  </si>
  <si>
    <t>E-mail:</t>
  </si>
  <si>
    <t>Household Net Capital:</t>
  </si>
  <si>
    <t>Tuition</t>
  </si>
  <si>
    <t>Annual Income</t>
  </si>
  <si>
    <t>Direccion/ Adress:</t>
  </si>
  <si>
    <t>Annual Expenses</t>
  </si>
  <si>
    <t>M. INGRESOS DEL CO-DEUDOR /CO-DEBTOR'S INCOME DETAILS</t>
  </si>
  <si>
    <t>Annual DI:</t>
  </si>
  <si>
    <t>Education Fee</t>
  </si>
  <si>
    <t>Monthly DI:</t>
  </si>
  <si>
    <t>Annual KU Tuition:</t>
  </si>
  <si>
    <t>Room and Board</t>
  </si>
  <si>
    <r>
      <t xml:space="preserve">O. REFERENCIAS PERSONALES DEL DEUDOR / </t>
    </r>
    <r>
      <rPr>
        <sz val="14"/>
        <color theme="1"/>
        <rFont val="Calibri"/>
        <family val="2"/>
      </rPr>
      <t>Personal References of Co-Signer</t>
    </r>
  </si>
  <si>
    <t>Type of Non-Refundable Aid Approved:</t>
  </si>
  <si>
    <t>Institutional Scholarship - Level 1</t>
  </si>
  <si>
    <t>Type of Refundable Aid Approved:</t>
  </si>
  <si>
    <t>Institutional Loan</t>
  </si>
  <si>
    <t>Type of External Aid Suggested:</t>
  </si>
  <si>
    <t>None</t>
  </si>
  <si>
    <t>Private Loan</t>
  </si>
  <si>
    <t>Annual Cash-Out for Tuition:</t>
  </si>
  <si>
    <t xml:space="preserve">ESTA SOLICITUD NO ES VALIDA SI NO SE PRESENTA DOCUMENTACION DE SUS INGRESOS, SIN IMPOIRTAR LA FUENTE, DOCUMENTOS DE IDENTIDAD, ESTADOS DE CUENTA Y TODOS LOS ANTECEDENTES ACADEMICOS DEL ESTUDIANTE. </t>
  </si>
  <si>
    <t>Annual</t>
  </si>
  <si>
    <t xml:space="preserve">THIS FORM IS NOT VALID WITHOUT INCOME DOCUMENTAION (REGARDLESS OF ITS SOURCE), COPIES OF IDENTIFICATION DOCUMENTS, BANK STATEMENTS AND ALL ACADEMIC BACKGROUND.            
</t>
  </si>
  <si>
    <t># Annual Payments:</t>
  </si>
  <si>
    <t>Int. Loan</t>
  </si>
  <si>
    <t>Authorization: The undersigned does hereby certify to the best of his or her knowledge that the information given on this application is correct and completed. Furthermore, it is agreed that the Univesity has permission to verify any of all information provided here in. Any significant change in financial status must be reported to the University. The signatories also hereby authorize Keiser University Latin American Campus its duly verification, and authorize them to perform, request or provide information regarding the financial and credit behaviour of the signatories from other institutions, credit bureau or risk central without any future authorization.</t>
  </si>
  <si>
    <t>Scholarship</t>
  </si>
  <si>
    <t>Firma del Estudiante/ Student Signature:</t>
  </si>
  <si>
    <t>Firma del Deudor/ Deudor Signature:</t>
  </si>
  <si>
    <t>Firma del Co-Deudor/  Guarantor Signature:</t>
  </si>
  <si>
    <t>Cash Out</t>
  </si>
  <si>
    <t>Member of Credit / Scholarship Committee:</t>
  </si>
  <si>
    <t>Date of Approval:</t>
  </si>
  <si>
    <t>Signatures:</t>
  </si>
  <si>
    <r>
      <t xml:space="preserve">CLICK HERE TO CONTINUE WITH </t>
    </r>
    <r>
      <rPr>
        <b/>
        <u/>
        <sz val="22"/>
        <color rgb="FFFFFF00"/>
        <rFont val="Calibri"/>
        <family val="2"/>
      </rPr>
      <t>FORM B</t>
    </r>
  </si>
  <si>
    <t>Director of Finance</t>
  </si>
  <si>
    <t>Director of Financial Aid</t>
  </si>
  <si>
    <t>Office of President Representative</t>
  </si>
  <si>
    <t>Private Banking Loan</t>
  </si>
  <si>
    <t>Student Pays Annually</t>
  </si>
  <si>
    <t>Student Pays Monthly</t>
  </si>
  <si>
    <t>INSTITUTIONAL STUDENT LOAN</t>
  </si>
  <si>
    <t>PAYMENT SCHEDULE</t>
  </si>
  <si>
    <t>Income for University</t>
  </si>
  <si>
    <t>Student Name</t>
  </si>
  <si>
    <t>ALONDRA CANALES</t>
  </si>
  <si>
    <t>Start Date</t>
  </si>
  <si>
    <t>MM Income for KU</t>
  </si>
  <si>
    <t>Student ID</t>
  </si>
  <si>
    <t>Total Months</t>
  </si>
  <si>
    <t>Periodo Academico</t>
  </si>
  <si>
    <t>Beca + Prestamo Inst.</t>
  </si>
  <si>
    <t>Pagos de Prestamo Inst.</t>
  </si>
  <si>
    <t>Pago Prestamo Privado</t>
  </si>
  <si>
    <t>Pago a KU</t>
  </si>
  <si>
    <t>Pmt</t>
  </si>
  <si>
    <t>Total Periodo</t>
  </si>
  <si>
    <t>Date</t>
  </si>
  <si>
    <t>Total Mensual</t>
  </si>
  <si>
    <t>Semester</t>
  </si>
  <si>
    <t>Disbursement</t>
  </si>
  <si>
    <t>Variance</t>
  </si>
  <si>
    <t>Payment</t>
  </si>
  <si>
    <t>Balance</t>
  </si>
  <si>
    <t>Sem 1 -Fall 2016</t>
  </si>
  <si>
    <t>Fall 2016</t>
  </si>
  <si>
    <t>Sem 2 - Spring 2017</t>
  </si>
  <si>
    <t>Legal + Admin Fee</t>
  </si>
  <si>
    <t>Sem 3 - Fall 2017</t>
  </si>
  <si>
    <t>Sem 4 - Spring 2018</t>
  </si>
  <si>
    <t>Spring 2017</t>
  </si>
  <si>
    <t>Sem 5 - Fall 2018</t>
  </si>
  <si>
    <t>Admin Fee</t>
  </si>
  <si>
    <t>Sem 6 - Spring 2019</t>
  </si>
  <si>
    <t>Sem 7 - Fall 2019</t>
  </si>
  <si>
    <t>Fall 2017</t>
  </si>
  <si>
    <t>Sem 8 - Spring 2020</t>
  </si>
  <si>
    <t>Sem 9 - Fall 2020</t>
  </si>
  <si>
    <t>Spring 2018</t>
  </si>
  <si>
    <t>Year 1 - Jan 2021-Jan 2022</t>
  </si>
  <si>
    <t>Year 2 - Jan 2022 - Jan 2023</t>
  </si>
  <si>
    <t>Year 3 - Jan 2023 - Jan 2024</t>
  </si>
  <si>
    <t>Fall 2018</t>
  </si>
  <si>
    <t>Year 4 - Jan 2024 - Jan 2025</t>
  </si>
  <si>
    <t>Year 5 - Jan 2024 - Jan 2025</t>
  </si>
  <si>
    <t xml:space="preserve">Year 6 - Jan 2025 - </t>
  </si>
  <si>
    <t>Spring 2019</t>
  </si>
  <si>
    <t>*Favor tomar en consideracion que estos calculos son con fines ilustrativos. Los montos reales de pagos al Banco Privado seran establecidos al momento de la aprobacion del prestamo, y segun el calendario de desembolsos acordados, asi como el numero de semestres en el que el estudiante termine su carrera.</t>
  </si>
  <si>
    <t>Fall 2019</t>
  </si>
  <si>
    <t>Spring 2020</t>
  </si>
  <si>
    <t>Fall 2020</t>
  </si>
  <si>
    <t>Graduation - Year 1</t>
  </si>
  <si>
    <t>Year 2</t>
  </si>
  <si>
    <t>Year 3</t>
  </si>
  <si>
    <t>Year 4</t>
  </si>
  <si>
    <t>Year 5</t>
  </si>
  <si>
    <t>PRIVATE BANK STUDENT LOAN</t>
  </si>
  <si>
    <t>Interest Rate</t>
  </si>
  <si>
    <t>Principal Payment</t>
  </si>
  <si>
    <t>Intereses</t>
  </si>
  <si>
    <t>Total Payment</t>
  </si>
  <si>
    <t>Semester 1</t>
  </si>
  <si>
    <t>Semester 2</t>
  </si>
  <si>
    <t>Semester 3</t>
  </si>
  <si>
    <t>Semester 4</t>
  </si>
  <si>
    <t>Semester 5</t>
  </si>
  <si>
    <t>Semester 6</t>
  </si>
  <si>
    <t>Semester 7</t>
  </si>
  <si>
    <t>Semester 8</t>
  </si>
  <si>
    <t>Semester 9</t>
  </si>
  <si>
    <t>Year 1</t>
  </si>
  <si>
    <t>Constancia de Aranceles Universitarios</t>
  </si>
  <si>
    <t>Verification of Tuition and Fees</t>
  </si>
  <si>
    <t>San Marcos, Carazo</t>
  </si>
  <si>
    <t>Fecha:</t>
  </si>
  <si>
    <t>Nicaragua</t>
  </si>
  <si>
    <t>Date:</t>
  </si>
  <si>
    <t>A Quien Concierne:</t>
  </si>
  <si>
    <t>To Whom it May Concern:</t>
  </si>
  <si>
    <t xml:space="preserve">Por este medio hacemos constar que los aranceles semestrales basicos para asistir a "Keiser University Latin American Caampus", ajustados al paquete de ayuda financiera que se le ha brindado al estudiante abajo mencionado son los siguientes. Esta proyeccion de gastos toma en consideracion los aumentos en la colegiatura proyectados para todo el periodo en el que el estudiante estudie en la universidad hasta culminar su carrera universitaria. </t>
  </si>
  <si>
    <t>Todos los montos mostrados estan en moneda dolares americanos.</t>
  </si>
  <si>
    <t xml:space="preserve">El/La Estudiante </t>
  </si>
  <si>
    <t>identificado con el ID #</t>
  </si>
  <si>
    <t>Total</t>
  </si>
  <si>
    <t>Todos los cheques, depositos o transferencias bancarias deberan realizarse a la siguiente cuenta:</t>
  </si>
  <si>
    <t>Nombre de Cuenta:</t>
  </si>
  <si>
    <t>Everglades College Inc. (Keiser University)</t>
  </si>
  <si>
    <t>Moneda:</t>
  </si>
  <si>
    <t>Dólares</t>
  </si>
  <si>
    <t>Entidad Financiera:</t>
  </si>
  <si>
    <t>Banco de American Central (BAC Nicaragua)</t>
  </si>
  <si>
    <t>No. Cuenta:</t>
  </si>
  <si>
    <t>Para cualquier consulta adicional sobre los aranceles de la estudiante antes mencionada. Favor contactarnos al siguiente correo: doris.bendana@keiseruniversity.edu, con atencion a nuestra Directora de Cuentas Estudiantiles.</t>
  </si>
  <si>
    <t>Atentamente,</t>
  </si>
  <si>
    <t>Doris Bendaña</t>
  </si>
  <si>
    <t>Bursar's Director</t>
  </si>
  <si>
    <t>Keiser Univesity - Latin American Campus</t>
  </si>
  <si>
    <t>Mother / Madre</t>
  </si>
  <si>
    <t>Male / Masculino</t>
  </si>
  <si>
    <t>Own / Propia</t>
  </si>
  <si>
    <t>Profesor / Teacher</t>
  </si>
  <si>
    <t>Father / Padre</t>
  </si>
  <si>
    <t>Female / Femenino</t>
  </si>
  <si>
    <t>Rented / Rentada</t>
  </si>
  <si>
    <t>Tutor Academic / Academic Tutor</t>
  </si>
  <si>
    <t>Sibling / Hermano</t>
  </si>
  <si>
    <t>Hipotecada / Mortgage</t>
  </si>
  <si>
    <t>Other</t>
  </si>
  <si>
    <t>Aunt / Tia</t>
  </si>
  <si>
    <t>Relatives / Vive con Familiar</t>
  </si>
  <si>
    <t>Uncle / Tio</t>
  </si>
  <si>
    <t>Grandparent / Abuelo</t>
  </si>
  <si>
    <t xml:space="preserve">Spring </t>
  </si>
  <si>
    <t>Yes / Si</t>
  </si>
  <si>
    <t>Salario / Salary</t>
  </si>
  <si>
    <t>Fall</t>
  </si>
  <si>
    <t>No / No</t>
  </si>
  <si>
    <t xml:space="preserve">Remittances / Remesas </t>
  </si>
  <si>
    <t>Summer</t>
  </si>
  <si>
    <t>Intereses de Inversion / Interests</t>
  </si>
  <si>
    <t>Pension / Retired Pension</t>
  </si>
  <si>
    <t>Consultoria / Professional Services</t>
  </si>
  <si>
    <t>Negocio Propio / Personal Business</t>
  </si>
  <si>
    <t>Institutional Scholarship - Level 2</t>
  </si>
  <si>
    <t>BAC Honduras</t>
  </si>
  <si>
    <t>Academic Scholarship - Level 1</t>
  </si>
  <si>
    <t>LAC Loan</t>
  </si>
  <si>
    <t>BANPRO Nicaragua</t>
  </si>
  <si>
    <t>Academic Scholarship - Level 2</t>
  </si>
  <si>
    <t>BANPRO El Salvador</t>
  </si>
  <si>
    <t>Presidential Scholarship</t>
  </si>
  <si>
    <t>Other Private Source</t>
  </si>
  <si>
    <t>San Marcos Scholarship</t>
  </si>
  <si>
    <t>Pastoral Scholarship</t>
  </si>
  <si>
    <t>Sports - Platinum</t>
  </si>
  <si>
    <t>Sports - Gold</t>
  </si>
  <si>
    <t>Sports - Silver</t>
  </si>
  <si>
    <t>El Salvador</t>
  </si>
  <si>
    <t>Honduras</t>
  </si>
  <si>
    <t>Positive</t>
  </si>
  <si>
    <t>Private</t>
  </si>
  <si>
    <t>Approved</t>
  </si>
  <si>
    <t>Guatemala</t>
  </si>
  <si>
    <t>Negative</t>
  </si>
  <si>
    <t>Public</t>
  </si>
  <si>
    <t>Disapproved</t>
  </si>
  <si>
    <t>Year 6</t>
  </si>
  <si>
    <t>#REF!</t>
  </si>
  <si>
    <t>Fecha de Graduación de Secundaria / High School Graduation Date:</t>
  </si>
  <si>
    <t>Fuera del campus</t>
  </si>
  <si>
    <t>Relative- mom</t>
  </si>
  <si>
    <t>Relatative</t>
  </si>
  <si>
    <t>FALL2020</t>
  </si>
  <si>
    <t>* Note: Special case (Extra income from sponsor and student's relative)</t>
  </si>
  <si>
    <t>Formato de Aplicación A- Application Form A</t>
  </si>
  <si>
    <t>Formulario de Evaluación del Paquete de Ayuda Financiera/Financial Aid Package Evaluation Form</t>
  </si>
  <si>
    <t>Formulario de Evaluacion del Paquete de Ayuda Financiera/Financial Aid Package Evaluation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</si>
</sst>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NIO]\ * #,##0.00_);_([$NIO]\ * \(#,##0.00\);_([$NIO]\ * &quot;-&quot;??_);_(@_)"/>
    <numFmt numFmtId="165" formatCode="0.0%"/>
  </numFmts>
  <fonts count="40" x14ac:knownFonts="1">
    <font>
      <sz val="11"/>
      <color theme="1"/>
      <name val="Arial"/>
    </font>
    <font>
      <b/>
      <sz val="22"/>
      <color theme="1"/>
      <name val="Calibri"/>
      <family val="2"/>
    </font>
    <font>
      <b/>
      <sz val="16"/>
      <color theme="1"/>
      <name val="Calibri"/>
      <family val="2"/>
    </font>
    <font>
      <sz val="11"/>
      <color theme="1"/>
      <name val="Calibri"/>
      <family val="2"/>
    </font>
    <font>
      <b/>
      <sz val="14"/>
      <color rgb="FF0070C0"/>
      <name val="Calibri"/>
      <family val="2"/>
    </font>
    <font>
      <b/>
      <sz val="18"/>
      <color theme="1"/>
      <name val="Calibri"/>
      <family val="2"/>
    </font>
    <font>
      <b/>
      <sz val="12"/>
      <color theme="1"/>
      <name val="Calibri"/>
      <family val="2"/>
    </font>
    <font>
      <b/>
      <sz val="16"/>
      <color rgb="FF1E4E79"/>
      <name val="Calibri"/>
      <family val="2"/>
    </font>
    <font>
      <sz val="11"/>
      <name val="Arial"/>
      <family val="2"/>
    </font>
    <font>
      <b/>
      <sz val="14"/>
      <color theme="1"/>
      <name val="Calibri"/>
      <family val="2"/>
    </font>
    <font>
      <b/>
      <sz val="11"/>
      <color theme="1"/>
      <name val="Calibri"/>
      <family val="2"/>
    </font>
    <font>
      <b/>
      <sz val="14"/>
      <color rgb="FF002060"/>
      <name val="Calibri"/>
      <family val="2"/>
    </font>
    <font>
      <sz val="14"/>
      <color theme="1"/>
      <name val="Calibri"/>
      <family val="2"/>
    </font>
    <font>
      <sz val="11"/>
      <color theme="1"/>
      <name val="Calibri"/>
      <family val="2"/>
    </font>
    <font>
      <sz val="10"/>
      <color theme="1"/>
      <name val="Calibri"/>
      <family val="2"/>
    </font>
    <font>
      <b/>
      <sz val="11"/>
      <color theme="0"/>
      <name val="Calibri"/>
      <family val="2"/>
    </font>
    <font>
      <sz val="11"/>
      <color theme="0"/>
      <name val="Calibri"/>
      <family val="2"/>
    </font>
    <font>
      <i/>
      <sz val="14"/>
      <color theme="1"/>
      <name val="Calibri"/>
      <family val="2"/>
    </font>
    <font>
      <sz val="12"/>
      <color theme="1"/>
      <name val="Calibri"/>
      <family val="2"/>
    </font>
    <font>
      <b/>
      <sz val="10"/>
      <color theme="1"/>
      <name val="Calibri"/>
      <family val="2"/>
    </font>
    <font>
      <b/>
      <sz val="20"/>
      <color theme="1"/>
      <name val="Calibri"/>
      <family val="2"/>
    </font>
    <font>
      <u/>
      <sz val="22"/>
      <color rgb="FFFFFF00"/>
      <name val="Calibri"/>
      <family val="2"/>
    </font>
    <font>
      <b/>
      <sz val="9"/>
      <color theme="1"/>
      <name val="Calibri"/>
      <family val="2"/>
    </font>
    <font>
      <sz val="9"/>
      <color theme="1"/>
      <name val="Calibri"/>
      <family val="2"/>
    </font>
    <font>
      <i/>
      <sz val="10"/>
      <color theme="1"/>
      <name val="Calibri"/>
      <family val="2"/>
    </font>
    <font>
      <i/>
      <sz val="11"/>
      <color theme="1"/>
      <name val="Calibri"/>
      <family val="2"/>
    </font>
    <font>
      <b/>
      <u/>
      <sz val="11"/>
      <color rgb="FF0070C0"/>
      <name val="Calibri"/>
      <family val="2"/>
    </font>
    <font>
      <u/>
      <sz val="11"/>
      <color theme="1"/>
      <name val="Calibri"/>
      <family val="2"/>
    </font>
    <font>
      <b/>
      <u/>
      <sz val="22"/>
      <color rgb="FFFFFF00"/>
      <name val="Calibri"/>
      <family val="2"/>
    </font>
    <font>
      <sz val="14"/>
      <color theme="1"/>
      <name val="Calibri"/>
      <family val="2"/>
    </font>
    <font>
      <b/>
      <sz val="14"/>
      <color theme="1"/>
      <name val="Calibri"/>
      <family val="2"/>
    </font>
    <font>
      <u/>
      <sz val="11"/>
      <color theme="10"/>
      <name val="Arial"/>
      <family val="2"/>
    </font>
    <font>
      <i/>
      <sz val="14"/>
      <color theme="1"/>
      <name val="Calibri"/>
      <family val="2"/>
    </font>
    <font>
      <sz val="11"/>
      <color theme="1"/>
      <name val="Calibri"/>
      <family val="2"/>
    </font>
    <font>
      <sz val="11"/>
      <color theme="1"/>
      <name val="Arial"/>
      <family val="2"/>
    </font>
    <font>
      <u/>
      <sz val="16"/>
      <color theme="10"/>
      <name val="Arial"/>
      <family val="2"/>
    </font>
    <font>
      <sz val="16"/>
      <name val="Arial"/>
      <family val="2"/>
    </font>
    <font>
      <u/>
      <sz val="18"/>
      <color theme="10"/>
      <name val="Arial"/>
      <family val="2"/>
    </font>
    <font>
      <sz val="18"/>
      <name val="Arial"/>
      <family val="2"/>
    </font>
    <font>
      <i/>
      <sz val="11"/>
      <color theme="1"/>
      <name val="Arial"/>
      <family val="2"/>
    </font>
  </fonts>
  <fills count="20">
    <fill>
      <patternFill patternType="none"/>
    </fill>
    <fill>
      <patternFill patternType="gray125"/>
    </fill>
    <fill>
      <patternFill patternType="solid">
        <fgColor rgb="FFBDD6EE"/>
        <bgColor rgb="FFBDD6EE"/>
      </patternFill>
    </fill>
    <fill>
      <patternFill patternType="solid">
        <fgColor rgb="FFECECEC"/>
        <bgColor rgb="FFECECEC"/>
      </patternFill>
    </fill>
    <fill>
      <patternFill patternType="solid">
        <fgColor rgb="FFD8D8D8"/>
        <bgColor rgb="FFD8D8D8"/>
      </patternFill>
    </fill>
    <fill>
      <patternFill patternType="solid">
        <fgColor rgb="FFD0CECE"/>
        <bgColor rgb="FFD0CECE"/>
      </patternFill>
    </fill>
    <fill>
      <patternFill patternType="solid">
        <fgColor rgb="FFE7E6E6"/>
        <bgColor rgb="FFE7E6E6"/>
      </patternFill>
    </fill>
    <fill>
      <patternFill patternType="solid">
        <fgColor rgb="FF1E4E79"/>
        <bgColor rgb="FF1E4E79"/>
      </patternFill>
    </fill>
    <fill>
      <patternFill patternType="solid">
        <fgColor rgb="FF8496B0"/>
        <bgColor rgb="FF8496B0"/>
      </patternFill>
    </fill>
    <fill>
      <patternFill patternType="solid">
        <fgColor rgb="FFFFFF99"/>
        <bgColor rgb="FFFFFF99"/>
      </patternFill>
    </fill>
    <fill>
      <patternFill patternType="solid">
        <fgColor rgb="FFF2F2F2"/>
        <bgColor rgb="FFF2F2F2"/>
      </patternFill>
    </fill>
    <fill>
      <patternFill patternType="solid">
        <fgColor rgb="FFDEEAF6"/>
        <bgColor rgb="FFDEEAF6"/>
      </patternFill>
    </fill>
    <fill>
      <patternFill patternType="solid">
        <fgColor rgb="FF9CC2E5"/>
        <bgColor rgb="FF9CC2E5"/>
      </patternFill>
    </fill>
    <fill>
      <patternFill patternType="solid">
        <fgColor rgb="FF2E75B5"/>
        <bgColor rgb="FF2E75B5"/>
      </patternFill>
    </fill>
    <fill>
      <patternFill patternType="solid">
        <fgColor theme="0"/>
        <bgColor theme="0"/>
      </patternFill>
    </fill>
    <fill>
      <patternFill patternType="solid">
        <fgColor rgb="FFA8D08D"/>
        <bgColor rgb="FFA8D08D"/>
      </patternFill>
    </fill>
    <fill>
      <patternFill patternType="solid">
        <fgColor rgb="FFFEF2CB"/>
        <bgColor rgb="FFFEF2CB"/>
      </patternFill>
    </fill>
    <fill>
      <patternFill patternType="solid">
        <fgColor rgb="FFBFBFBF"/>
        <bgColor rgb="FFBFBFBF"/>
      </patternFill>
    </fill>
    <fill>
      <patternFill patternType="solid">
        <fgColor rgb="FFE2EFD9"/>
        <bgColor rgb="FFE2EFD9"/>
      </patternFill>
    </fill>
    <fill>
      <patternFill patternType="solid">
        <fgColor rgb="FFC5E0B3"/>
        <bgColor rgb="FFC5E0B3"/>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1" fillId="0" borderId="0" applyNumberFormat="0" applyFill="0" applyBorder="0" applyAlignment="0" applyProtection="0"/>
    <xf numFmtId="9" fontId="34" fillId="0" borderId="0" applyFont="0" applyFill="0" applyBorder="0" applyAlignment="0" applyProtection="0"/>
  </cellStyleXfs>
  <cellXfs count="418">
    <xf numFmtId="0" fontId="0" fillId="0" borderId="0" xfId="0" applyFont="1" applyAlignment="1"/>
    <xf numFmtId="0" fontId="3" fillId="0" borderId="0" xfId="0" applyFont="1"/>
    <xf numFmtId="0" fontId="3" fillId="0" borderId="0" xfId="0" applyFont="1" applyAlignment="1">
      <alignment vertical="center"/>
    </xf>
    <xf numFmtId="0" fontId="9" fillId="0" borderId="10" xfId="0" applyFont="1" applyBorder="1" applyAlignment="1">
      <alignment vertical="center" wrapText="1"/>
    </xf>
    <xf numFmtId="0" fontId="10" fillId="4" borderId="10" xfId="0" applyFont="1" applyFill="1" applyBorder="1" applyAlignment="1">
      <alignment horizontal="center" vertical="center" wrapText="1"/>
    </xf>
    <xf numFmtId="0" fontId="3" fillId="0" borderId="0" xfId="0" applyFont="1" applyAlignment="1">
      <alignment vertical="center" wrapText="1"/>
    </xf>
    <xf numFmtId="0" fontId="10" fillId="4" borderId="10" xfId="0" applyFont="1" applyFill="1" applyBorder="1" applyAlignment="1">
      <alignment horizontal="center" vertical="center"/>
    </xf>
    <xf numFmtId="0" fontId="3" fillId="0" borderId="0" xfId="0" applyFont="1" applyAlignment="1">
      <alignment horizontal="center" vertical="center"/>
    </xf>
    <xf numFmtId="0" fontId="3" fillId="0" borderId="10" xfId="0" applyFont="1" applyBorder="1"/>
    <xf numFmtId="0" fontId="10" fillId="0" borderId="10" xfId="0" applyFont="1" applyBorder="1" applyAlignment="1">
      <alignment horizontal="center"/>
    </xf>
    <xf numFmtId="0" fontId="3" fillId="0" borderId="10" xfId="0" applyFont="1" applyBorder="1" applyAlignment="1">
      <alignment horizontal="center"/>
    </xf>
    <xf numFmtId="0" fontId="9" fillId="0" borderId="10" xfId="0" applyFont="1" applyBorder="1" applyAlignment="1">
      <alignment vertical="center"/>
    </xf>
    <xf numFmtId="0" fontId="9" fillId="0" borderId="4" xfId="0" applyFont="1" applyBorder="1" applyAlignment="1">
      <alignment vertical="center" wrapText="1"/>
    </xf>
    <xf numFmtId="0" fontId="13" fillId="0" borderId="0" xfId="0" applyFont="1"/>
    <xf numFmtId="0" fontId="10" fillId="5" borderId="11" xfId="0" applyFont="1" applyFill="1" applyBorder="1" applyAlignment="1">
      <alignment vertical="center" wrapText="1"/>
    </xf>
    <xf numFmtId="0" fontId="10" fillId="5" borderId="10" xfId="0" applyFont="1" applyFill="1" applyBorder="1" applyAlignment="1">
      <alignment horizontal="center" vertical="center" wrapText="1"/>
    </xf>
    <xf numFmtId="0" fontId="12" fillId="0" borderId="10" xfId="0" applyFont="1" applyBorder="1" applyAlignment="1">
      <alignment vertical="center" wrapText="1"/>
    </xf>
    <xf numFmtId="44" fontId="3" fillId="5" borderId="10" xfId="0" applyNumberFormat="1" applyFont="1" applyFill="1" applyBorder="1" applyAlignment="1">
      <alignment vertical="center"/>
    </xf>
    <xf numFmtId="14" fontId="12" fillId="0" borderId="10" xfId="0" applyNumberFormat="1" applyFont="1" applyBorder="1" applyAlignment="1">
      <alignment horizontal="center" vertical="center" wrapText="1"/>
    </xf>
    <xf numFmtId="0" fontId="9" fillId="0" borderId="6" xfId="0" applyFont="1" applyBorder="1" applyAlignment="1">
      <alignment vertical="center" wrapText="1"/>
    </xf>
    <xf numFmtId="44" fontId="3" fillId="0" borderId="10" xfId="0" applyNumberFormat="1" applyFont="1" applyBorder="1"/>
    <xf numFmtId="0" fontId="3" fillId="0" borderId="10" xfId="0" applyFont="1" applyBorder="1" applyAlignment="1">
      <alignment wrapText="1"/>
    </xf>
    <xf numFmtId="0" fontId="3" fillId="0" borderId="4" xfId="0" applyFont="1" applyBorder="1"/>
    <xf numFmtId="0" fontId="12" fillId="0" borderId="10" xfId="0" applyFont="1" applyBorder="1" applyAlignment="1">
      <alignment horizontal="center" vertical="center" wrapText="1"/>
    </xf>
    <xf numFmtId="0" fontId="15" fillId="7" borderId="11" xfId="0" applyFont="1" applyFill="1" applyBorder="1"/>
    <xf numFmtId="0" fontId="15" fillId="7" borderId="20" xfId="0" applyFont="1" applyFill="1" applyBorder="1"/>
    <xf numFmtId="0" fontId="16" fillId="7" borderId="20" xfId="0" applyFont="1" applyFill="1" applyBorder="1"/>
    <xf numFmtId="44" fontId="16" fillId="7" borderId="21" xfId="0" applyNumberFormat="1" applyFont="1" applyFill="1" applyBorder="1"/>
    <xf numFmtId="0" fontId="9" fillId="0" borderId="10" xfId="0" applyFont="1" applyBorder="1" applyAlignment="1">
      <alignment horizontal="center" vertical="center"/>
    </xf>
    <xf numFmtId="0" fontId="10" fillId="5" borderId="11" xfId="0" applyFont="1" applyFill="1" applyBorder="1" applyAlignment="1">
      <alignment horizontal="center" vertical="center" wrapText="1"/>
    </xf>
    <xf numFmtId="0" fontId="12" fillId="0" borderId="10" xfId="0" applyFont="1" applyBorder="1" applyAlignment="1">
      <alignment vertical="center"/>
    </xf>
    <xf numFmtId="0" fontId="10" fillId="5" borderId="10" xfId="0" applyFont="1" applyFill="1" applyBorder="1" applyAlignment="1">
      <alignment horizontal="center" vertical="center"/>
    </xf>
    <xf numFmtId="0" fontId="12" fillId="0" borderId="10" xfId="0" applyFont="1" applyBorder="1" applyAlignment="1">
      <alignment horizontal="center" vertical="center"/>
    </xf>
    <xf numFmtId="44" fontId="3" fillId="5"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12" fillId="0" borderId="0" xfId="0" applyFont="1" applyAlignment="1">
      <alignment horizontal="center" vertical="center"/>
    </xf>
    <xf numFmtId="0" fontId="10" fillId="5" borderId="10" xfId="0" applyFont="1" applyFill="1" applyBorder="1"/>
    <xf numFmtId="0" fontId="9" fillId="4" borderId="10" xfId="0" applyFont="1" applyFill="1" applyBorder="1" applyAlignment="1">
      <alignment horizontal="center" vertical="center"/>
    </xf>
    <xf numFmtId="0" fontId="10" fillId="5" borderId="10" xfId="0" applyFont="1" applyFill="1" applyBorder="1" applyAlignment="1">
      <alignment horizontal="center" wrapText="1"/>
    </xf>
    <xf numFmtId="0" fontId="10" fillId="5" borderId="10" xfId="0" applyFont="1" applyFill="1" applyBorder="1" applyAlignment="1">
      <alignment horizontal="center"/>
    </xf>
    <xf numFmtId="164" fontId="3" fillId="0" borderId="10" xfId="0" applyNumberFormat="1" applyFont="1" applyBorder="1" applyAlignment="1">
      <alignment horizontal="center"/>
    </xf>
    <xf numFmtId="0" fontId="3" fillId="5" borderId="10" xfId="0" applyFont="1" applyFill="1" applyBorder="1"/>
    <xf numFmtId="44" fontId="3" fillId="5" borderId="10" xfId="0" applyNumberFormat="1" applyFont="1" applyFill="1" applyBorder="1"/>
    <xf numFmtId="0" fontId="9" fillId="0" borderId="1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0" xfId="0" applyFont="1" applyBorder="1" applyAlignment="1">
      <alignment horizontal="center" vertical="center"/>
    </xf>
    <xf numFmtId="0" fontId="14" fillId="0" borderId="17" xfId="0" applyFont="1" applyBorder="1" applyAlignment="1">
      <alignment horizontal="center" vertical="center" wrapText="1"/>
    </xf>
    <xf numFmtId="0" fontId="3" fillId="0" borderId="0" xfId="0" applyFont="1" applyAlignment="1">
      <alignment horizontal="left"/>
    </xf>
    <xf numFmtId="0" fontId="6" fillId="0" borderId="10" xfId="0" applyFont="1" applyBorder="1" applyAlignment="1">
      <alignment horizontal="center" vertical="center" wrapText="1"/>
    </xf>
    <xf numFmtId="44" fontId="12" fillId="0" borderId="10" xfId="0" applyNumberFormat="1" applyFont="1" applyBorder="1" applyAlignment="1">
      <alignment horizontal="left" vertical="center" wrapText="1"/>
    </xf>
    <xf numFmtId="0" fontId="9" fillId="0" borderId="10" xfId="0" applyFont="1" applyBorder="1" applyAlignment="1">
      <alignment horizontal="left" vertical="center"/>
    </xf>
    <xf numFmtId="0" fontId="14" fillId="0" borderId="0" xfId="0" applyFont="1"/>
    <xf numFmtId="0" fontId="12" fillId="0" borderId="10" xfId="0" applyFont="1" applyBorder="1" applyAlignment="1">
      <alignment horizontal="left" vertical="center"/>
    </xf>
    <xf numFmtId="0" fontId="10" fillId="0" borderId="0" xfId="0" applyFont="1" applyAlignment="1">
      <alignment horizontal="center"/>
    </xf>
    <xf numFmtId="0" fontId="19" fillId="0" borderId="0" xfId="0" applyFont="1" applyAlignment="1">
      <alignment horizontal="left"/>
    </xf>
    <xf numFmtId="0" fontId="3" fillId="0" borderId="0" xfId="0" applyFont="1" applyAlignment="1">
      <alignment horizontal="left" vertical="center"/>
    </xf>
    <xf numFmtId="44" fontId="14" fillId="0" borderId="0" xfId="0" applyNumberFormat="1" applyFont="1"/>
    <xf numFmtId="0" fontId="3" fillId="0" borderId="0" xfId="0" applyFont="1" applyAlignment="1">
      <alignment horizontal="left" vertical="top"/>
    </xf>
    <xf numFmtId="0" fontId="19" fillId="4" borderId="26" xfId="0" applyFont="1" applyFill="1" applyBorder="1" applyAlignment="1">
      <alignment horizontal="left"/>
    </xf>
    <xf numFmtId="9" fontId="19" fillId="4" borderId="26" xfId="0" applyNumberFormat="1" applyFont="1" applyFill="1" applyBorder="1" applyAlignment="1">
      <alignment horizontal="center"/>
    </xf>
    <xf numFmtId="0" fontId="3" fillId="0" borderId="0" xfId="0" applyFont="1" applyAlignment="1">
      <alignment vertical="top"/>
    </xf>
    <xf numFmtId="0" fontId="19" fillId="4" borderId="26" xfId="0" applyFont="1" applyFill="1" applyBorder="1" applyAlignment="1">
      <alignment horizontal="center"/>
    </xf>
    <xf numFmtId="0" fontId="19" fillId="4" borderId="10" xfId="0" applyFont="1" applyFill="1" applyBorder="1" applyAlignment="1">
      <alignment horizontal="center"/>
    </xf>
    <xf numFmtId="0" fontId="19" fillId="11" borderId="10" xfId="0" applyFont="1" applyFill="1" applyBorder="1" applyAlignment="1">
      <alignment horizontal="left"/>
    </xf>
    <xf numFmtId="9" fontId="19" fillId="11" borderId="10" xfId="0" applyNumberFormat="1" applyFont="1" applyFill="1" applyBorder="1" applyAlignment="1">
      <alignment horizontal="center"/>
    </xf>
    <xf numFmtId="44" fontId="19" fillId="11" borderId="10" xfId="0" applyNumberFormat="1" applyFont="1" applyFill="1" applyBorder="1" applyAlignment="1">
      <alignment horizontal="center"/>
    </xf>
    <xf numFmtId="44" fontId="14" fillId="11" borderId="21" xfId="0" applyNumberFormat="1" applyFont="1" applyFill="1" applyBorder="1"/>
    <xf numFmtId="0" fontId="14" fillId="10" borderId="10" xfId="0" applyFont="1" applyFill="1" applyBorder="1" applyAlignment="1">
      <alignment horizontal="left"/>
    </xf>
    <xf numFmtId="9" fontId="14" fillId="10" borderId="10" xfId="0" applyNumberFormat="1" applyFont="1" applyFill="1" applyBorder="1" applyAlignment="1">
      <alignment horizontal="center"/>
    </xf>
    <xf numFmtId="44" fontId="14" fillId="10" borderId="10" xfId="0" applyNumberFormat="1" applyFont="1" applyFill="1" applyBorder="1" applyAlignment="1">
      <alignment horizontal="center"/>
    </xf>
    <xf numFmtId="0" fontId="9" fillId="0" borderId="10" xfId="0" applyFont="1" applyBorder="1" applyAlignment="1">
      <alignment horizontal="left" vertical="top" wrapText="1"/>
    </xf>
    <xf numFmtId="44" fontId="14" fillId="10" borderId="10" xfId="0" applyNumberFormat="1" applyFont="1" applyFill="1" applyBorder="1"/>
    <xf numFmtId="0" fontId="9" fillId="0" borderId="10" xfId="0" applyFont="1" applyBorder="1" applyAlignment="1">
      <alignment vertical="top" wrapText="1"/>
    </xf>
    <xf numFmtId="0" fontId="14" fillId="10" borderId="27" xfId="0" applyFont="1" applyFill="1" applyBorder="1" applyAlignment="1">
      <alignment horizontal="left"/>
    </xf>
    <xf numFmtId="9" fontId="14" fillId="10" borderId="27" xfId="0" applyNumberFormat="1" applyFont="1" applyFill="1" applyBorder="1" applyAlignment="1">
      <alignment horizontal="center"/>
    </xf>
    <xf numFmtId="44" fontId="14" fillId="10" borderId="27" xfId="0" applyNumberFormat="1" applyFont="1" applyFill="1" applyBorder="1" applyAlignment="1">
      <alignment horizontal="center"/>
    </xf>
    <xf numFmtId="44" fontId="14" fillId="11" borderId="27" xfId="0" applyNumberFormat="1" applyFont="1" applyFill="1" applyBorder="1"/>
    <xf numFmtId="0" fontId="14" fillId="0" borderId="19" xfId="0" applyFont="1" applyBorder="1" applyAlignment="1">
      <alignment horizontal="left"/>
    </xf>
    <xf numFmtId="9" fontId="14" fillId="0" borderId="19" xfId="0" applyNumberFormat="1" applyFont="1" applyBorder="1" applyAlignment="1">
      <alignment horizontal="center"/>
    </xf>
    <xf numFmtId="9" fontId="14" fillId="0" borderId="19" xfId="0" applyNumberFormat="1" applyFont="1" applyBorder="1"/>
    <xf numFmtId="0" fontId="14" fillId="0" borderId="10" xfId="0" applyFont="1" applyBorder="1" applyAlignment="1">
      <alignment horizontal="left"/>
    </xf>
    <xf numFmtId="9" fontId="14" fillId="0" borderId="10" xfId="0" applyNumberFormat="1" applyFont="1" applyBorder="1" applyAlignment="1">
      <alignment horizontal="center"/>
    </xf>
    <xf numFmtId="9" fontId="14" fillId="0" borderId="10" xfId="0" applyNumberFormat="1" applyFont="1" applyBorder="1"/>
    <xf numFmtId="0" fontId="14" fillId="4" borderId="10" xfId="0" applyFont="1" applyFill="1" applyBorder="1" applyAlignment="1">
      <alignment horizontal="left"/>
    </xf>
    <xf numFmtId="9" fontId="14" fillId="4" borderId="10" xfId="0" applyNumberFormat="1" applyFont="1" applyFill="1" applyBorder="1" applyAlignment="1">
      <alignment horizontal="center"/>
    </xf>
    <xf numFmtId="9" fontId="14" fillId="4" borderId="10" xfId="0" applyNumberFormat="1" applyFont="1" applyFill="1" applyBorder="1"/>
    <xf numFmtId="0" fontId="19" fillId="4" borderId="30" xfId="0" applyFont="1" applyFill="1" applyBorder="1" applyAlignment="1">
      <alignment horizontal="left"/>
    </xf>
    <xf numFmtId="9" fontId="19" fillId="4" borderId="30" xfId="0" applyNumberFormat="1" applyFont="1" applyFill="1" applyBorder="1" applyAlignment="1">
      <alignment horizontal="center"/>
    </xf>
    <xf numFmtId="0" fontId="19" fillId="4" borderId="30" xfId="0" applyFont="1" applyFill="1" applyBorder="1" applyAlignment="1">
      <alignment horizontal="center"/>
    </xf>
    <xf numFmtId="165" fontId="14" fillId="0" borderId="10" xfId="0" applyNumberFormat="1" applyFont="1" applyBorder="1" applyAlignment="1">
      <alignment horizontal="center"/>
    </xf>
    <xf numFmtId="44" fontId="14" fillId="0" borderId="10" xfId="0" applyNumberFormat="1" applyFont="1" applyBorder="1"/>
    <xf numFmtId="44" fontId="14" fillId="0" borderId="10" xfId="0" applyNumberFormat="1" applyFont="1" applyBorder="1" applyAlignment="1">
      <alignment horizontal="center"/>
    </xf>
    <xf numFmtId="165" fontId="14" fillId="10" borderId="10" xfId="0" applyNumberFormat="1" applyFont="1" applyFill="1" applyBorder="1" applyAlignment="1">
      <alignment horizontal="center"/>
    </xf>
    <xf numFmtId="10" fontId="14" fillId="0" borderId="10" xfId="0" applyNumberFormat="1" applyFont="1" applyBorder="1" applyAlignment="1">
      <alignment horizontal="center"/>
    </xf>
    <xf numFmtId="0" fontId="19" fillId="0" borderId="10" xfId="0" applyFont="1" applyBorder="1" applyAlignment="1">
      <alignment horizontal="left"/>
    </xf>
    <xf numFmtId="10" fontId="19" fillId="0" borderId="10" xfId="0" applyNumberFormat="1" applyFont="1" applyBorder="1" applyAlignment="1">
      <alignment horizontal="center"/>
    </xf>
    <xf numFmtId="44" fontId="19" fillId="0" borderId="10" xfId="0" applyNumberFormat="1" applyFont="1" applyBorder="1"/>
    <xf numFmtId="44" fontId="19" fillId="0" borderId="10" xfId="0" applyNumberFormat="1" applyFont="1" applyBorder="1" applyAlignment="1">
      <alignment horizontal="center"/>
    </xf>
    <xf numFmtId="0" fontId="19" fillId="4" borderId="10" xfId="0" applyFont="1" applyFill="1" applyBorder="1" applyAlignment="1">
      <alignment horizontal="left"/>
    </xf>
    <xf numFmtId="9" fontId="19" fillId="4" borderId="10" xfId="0" applyNumberFormat="1" applyFont="1" applyFill="1" applyBorder="1" applyAlignment="1">
      <alignment horizontal="center"/>
    </xf>
    <xf numFmtId="0" fontId="14" fillId="14" borderId="34" xfId="0" applyFont="1" applyFill="1" applyBorder="1"/>
    <xf numFmtId="44" fontId="19" fillId="4" borderId="10" xfId="0" applyNumberFormat="1" applyFont="1" applyFill="1" applyBorder="1"/>
    <xf numFmtId="0" fontId="14" fillId="4" borderId="10" xfId="0" applyFont="1" applyFill="1" applyBorder="1"/>
    <xf numFmtId="0" fontId="19" fillId="14" borderId="34" xfId="0" applyFont="1" applyFill="1" applyBorder="1" applyAlignment="1">
      <alignment horizontal="center"/>
    </xf>
    <xf numFmtId="44" fontId="19" fillId="14" borderId="34" xfId="0" applyNumberFormat="1" applyFont="1" applyFill="1" applyBorder="1" applyAlignment="1">
      <alignment horizontal="center"/>
    </xf>
    <xf numFmtId="0" fontId="19" fillId="15" borderId="10" xfId="0" applyFont="1" applyFill="1" applyBorder="1" applyAlignment="1">
      <alignment horizontal="left"/>
    </xf>
    <xf numFmtId="9" fontId="19" fillId="15" borderId="10" xfId="0" applyNumberFormat="1" applyFont="1" applyFill="1" applyBorder="1" applyAlignment="1">
      <alignment horizontal="center"/>
    </xf>
    <xf numFmtId="0" fontId="14" fillId="11" borderId="34" xfId="0" applyFont="1" applyFill="1" applyBorder="1"/>
    <xf numFmtId="44" fontId="14" fillId="14" borderId="34" xfId="0" applyNumberFormat="1" applyFont="1" applyFill="1" applyBorder="1"/>
    <xf numFmtId="44" fontId="19" fillId="15" borderId="10" xfId="0" applyNumberFormat="1" applyFont="1" applyFill="1" applyBorder="1"/>
    <xf numFmtId="44" fontId="14" fillId="11" borderId="10" xfId="0" applyNumberFormat="1" applyFont="1" applyFill="1" applyBorder="1"/>
    <xf numFmtId="14" fontId="14" fillId="11" borderId="10" xfId="0" applyNumberFormat="1" applyFont="1" applyFill="1" applyBorder="1"/>
    <xf numFmtId="0" fontId="14" fillId="15" borderId="10" xfId="0" applyFont="1" applyFill="1" applyBorder="1"/>
    <xf numFmtId="0" fontId="14" fillId="11" borderId="10" xfId="0" applyFont="1" applyFill="1" applyBorder="1"/>
    <xf numFmtId="9" fontId="14" fillId="0" borderId="0" xfId="0" applyNumberFormat="1" applyFont="1" applyAlignment="1">
      <alignment horizontal="center"/>
    </xf>
    <xf numFmtId="0" fontId="19" fillId="4" borderId="10" xfId="0" applyFont="1" applyFill="1" applyBorder="1" applyAlignment="1">
      <alignment horizontal="left" vertical="center"/>
    </xf>
    <xf numFmtId="9" fontId="19" fillId="4" borderId="10"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14" borderId="35" xfId="0" applyFont="1" applyFill="1" applyBorder="1" applyAlignment="1">
      <alignment horizontal="left" vertical="top"/>
    </xf>
    <xf numFmtId="0" fontId="19" fillId="2" borderId="10" xfId="0" applyFont="1" applyFill="1" applyBorder="1" applyAlignment="1">
      <alignment horizontal="center" vertical="center"/>
    </xf>
    <xf numFmtId="0" fontId="19" fillId="14" borderId="36" xfId="0" applyFont="1" applyFill="1" applyBorder="1" applyAlignment="1">
      <alignment horizontal="left" vertical="top"/>
    </xf>
    <xf numFmtId="0" fontId="19" fillId="2" borderId="10" xfId="0" applyFont="1" applyFill="1" applyBorder="1" applyAlignment="1">
      <alignment horizontal="center" vertical="center" wrapText="1"/>
    </xf>
    <xf numFmtId="44" fontId="19" fillId="14" borderId="36" xfId="0" applyNumberFormat="1" applyFont="1" applyFill="1" applyBorder="1" applyAlignment="1">
      <alignment horizontal="left" vertical="top"/>
    </xf>
    <xf numFmtId="44" fontId="19" fillId="14" borderId="37" xfId="0" applyNumberFormat="1" applyFont="1" applyFill="1" applyBorder="1" applyAlignment="1">
      <alignment horizontal="left" vertical="top"/>
    </xf>
    <xf numFmtId="0" fontId="14" fillId="11" borderId="38" xfId="0" applyFont="1" applyFill="1" applyBorder="1"/>
    <xf numFmtId="44" fontId="14" fillId="11" borderId="10" xfId="0" applyNumberFormat="1" applyFont="1" applyFill="1" applyBorder="1" applyAlignment="1">
      <alignment horizontal="center"/>
    </xf>
    <xf numFmtId="14" fontId="14" fillId="11" borderId="39" xfId="0" applyNumberFormat="1" applyFont="1" applyFill="1" applyBorder="1"/>
    <xf numFmtId="0" fontId="14" fillId="11" borderId="39" xfId="0" applyFont="1" applyFill="1" applyBorder="1"/>
    <xf numFmtId="44" fontId="14" fillId="11" borderId="39" xfId="0" applyNumberFormat="1" applyFont="1" applyFill="1" applyBorder="1"/>
    <xf numFmtId="44" fontId="14" fillId="11" borderId="40" xfId="0" applyNumberFormat="1" applyFont="1" applyFill="1" applyBorder="1"/>
    <xf numFmtId="44" fontId="14" fillId="16" borderId="10" xfId="0" applyNumberFormat="1" applyFont="1" applyFill="1" applyBorder="1"/>
    <xf numFmtId="0" fontId="14" fillId="11" borderId="41" xfId="0" applyFont="1" applyFill="1" applyBorder="1"/>
    <xf numFmtId="14" fontId="14" fillId="11" borderId="34" xfId="0" applyNumberFormat="1" applyFont="1" applyFill="1" applyBorder="1"/>
    <xf numFmtId="0" fontId="14" fillId="0" borderId="42" xfId="0" applyFont="1" applyBorder="1" applyAlignment="1">
      <alignment horizontal="left"/>
    </xf>
    <xf numFmtId="44" fontId="14" fillId="11" borderId="42" xfId="0" applyNumberFormat="1" applyFont="1" applyFill="1" applyBorder="1" applyAlignment="1">
      <alignment horizontal="center"/>
    </xf>
    <xf numFmtId="44" fontId="14" fillId="11" borderId="34" xfId="0" applyNumberFormat="1" applyFont="1" applyFill="1" applyBorder="1"/>
    <xf numFmtId="44" fontId="14" fillId="0" borderId="42" xfId="0" applyNumberFormat="1" applyFont="1" applyBorder="1"/>
    <xf numFmtId="44" fontId="14" fillId="11" borderId="43" xfId="0" applyNumberFormat="1" applyFont="1" applyFill="1" applyBorder="1"/>
    <xf numFmtId="44" fontId="14" fillId="16" borderId="42" xfId="0" applyNumberFormat="1" applyFont="1" applyFill="1" applyBorder="1"/>
    <xf numFmtId="0" fontId="14" fillId="0" borderId="44" xfId="0" applyFont="1" applyBorder="1" applyAlignment="1">
      <alignment horizontal="left"/>
    </xf>
    <xf numFmtId="44" fontId="14" fillId="11" borderId="44" xfId="0" applyNumberFormat="1" applyFont="1" applyFill="1" applyBorder="1" applyAlignment="1">
      <alignment horizontal="center"/>
    </xf>
    <xf numFmtId="44" fontId="14" fillId="0" borderId="44" xfId="0" applyNumberFormat="1" applyFont="1" applyBorder="1"/>
    <xf numFmtId="0" fontId="14" fillId="11" borderId="45" xfId="0" applyFont="1" applyFill="1" applyBorder="1"/>
    <xf numFmtId="14" fontId="14" fillId="11" borderId="46" xfId="0" applyNumberFormat="1" applyFont="1" applyFill="1" applyBorder="1"/>
    <xf numFmtId="0" fontId="14" fillId="11" borderId="46" xfId="0" applyFont="1" applyFill="1" applyBorder="1"/>
    <xf numFmtId="44" fontId="14" fillId="16" borderId="44" xfId="0" applyNumberFormat="1" applyFont="1" applyFill="1" applyBorder="1"/>
    <xf numFmtId="44" fontId="14" fillId="11" borderId="46" xfId="0" applyNumberFormat="1" applyFont="1" applyFill="1" applyBorder="1"/>
    <xf numFmtId="44" fontId="14" fillId="11" borderId="47" xfId="0" applyNumberFormat="1" applyFont="1" applyFill="1" applyBorder="1"/>
    <xf numFmtId="0" fontId="19" fillId="10" borderId="44" xfId="0" applyFont="1" applyFill="1" applyBorder="1" applyAlignment="1">
      <alignment horizontal="left"/>
    </xf>
    <xf numFmtId="44" fontId="14" fillId="10" borderId="44" xfId="0" applyNumberFormat="1" applyFont="1" applyFill="1" applyBorder="1"/>
    <xf numFmtId="0" fontId="19" fillId="10" borderId="42" xfId="0" applyFont="1" applyFill="1" applyBorder="1" applyAlignment="1">
      <alignment horizontal="left"/>
    </xf>
    <xf numFmtId="44" fontId="14" fillId="10" borderId="42" xfId="0" applyNumberFormat="1" applyFont="1" applyFill="1" applyBorder="1"/>
    <xf numFmtId="0" fontId="19" fillId="10" borderId="48" xfId="0" applyFont="1" applyFill="1" applyBorder="1" applyAlignment="1">
      <alignment horizontal="left"/>
    </xf>
    <xf numFmtId="44" fontId="14" fillId="11" borderId="48" xfId="0" applyNumberFormat="1" applyFont="1" applyFill="1" applyBorder="1" applyAlignment="1">
      <alignment horizontal="center"/>
    </xf>
    <xf numFmtId="44" fontId="14" fillId="10" borderId="48" xfId="0" applyNumberFormat="1" applyFont="1" applyFill="1" applyBorder="1"/>
    <xf numFmtId="44" fontId="14" fillId="0" borderId="49" xfId="0" applyNumberFormat="1" applyFont="1" applyBorder="1"/>
    <xf numFmtId="44" fontId="14" fillId="16" borderId="48" xfId="0" applyNumberFormat="1" applyFont="1" applyFill="1" applyBorder="1"/>
    <xf numFmtId="44" fontId="14" fillId="11" borderId="30" xfId="0" applyNumberFormat="1" applyFont="1" applyFill="1" applyBorder="1"/>
    <xf numFmtId="44" fontId="14" fillId="4" borderId="30" xfId="0" applyNumberFormat="1" applyFont="1" applyFill="1" applyBorder="1"/>
    <xf numFmtId="44" fontId="14" fillId="4" borderId="10" xfId="0" applyNumberFormat="1" applyFont="1" applyFill="1" applyBorder="1"/>
    <xf numFmtId="0" fontId="19" fillId="17" borderId="34" xfId="0" applyFont="1" applyFill="1" applyBorder="1"/>
    <xf numFmtId="44" fontId="19" fillId="17" borderId="34" xfId="0" applyNumberFormat="1" applyFont="1" applyFill="1" applyBorder="1"/>
    <xf numFmtId="0" fontId="14" fillId="18" borderId="41" xfId="0" applyFont="1" applyFill="1" applyBorder="1"/>
    <xf numFmtId="14" fontId="14" fillId="18" borderId="34" xfId="0" applyNumberFormat="1" applyFont="1" applyFill="1" applyBorder="1"/>
    <xf numFmtId="0" fontId="14" fillId="18" borderId="34" xfId="0" applyFont="1" applyFill="1" applyBorder="1"/>
    <xf numFmtId="44" fontId="14" fillId="18" borderId="34" xfId="0" applyNumberFormat="1" applyFont="1" applyFill="1" applyBorder="1"/>
    <xf numFmtId="44" fontId="14" fillId="18" borderId="43" xfId="0" applyNumberFormat="1" applyFont="1" applyFill="1" applyBorder="1"/>
    <xf numFmtId="0" fontId="14" fillId="19" borderId="41" xfId="0" applyFont="1" applyFill="1" applyBorder="1"/>
    <xf numFmtId="14" fontId="14" fillId="19" borderId="34" xfId="0" applyNumberFormat="1" applyFont="1" applyFill="1" applyBorder="1"/>
    <xf numFmtId="0" fontId="14" fillId="19" borderId="34" xfId="0" applyFont="1" applyFill="1" applyBorder="1"/>
    <xf numFmtId="44" fontId="14" fillId="19" borderId="34" xfId="0" applyNumberFormat="1" applyFont="1" applyFill="1" applyBorder="1"/>
    <xf numFmtId="44" fontId="14" fillId="19" borderId="43" xfId="0" applyNumberFormat="1" applyFont="1" applyFill="1" applyBorder="1"/>
    <xf numFmtId="0" fontId="14" fillId="15" borderId="41" xfId="0" applyFont="1" applyFill="1" applyBorder="1"/>
    <xf numFmtId="14" fontId="14" fillId="15" borderId="34" xfId="0" applyNumberFormat="1" applyFont="1" applyFill="1" applyBorder="1"/>
    <xf numFmtId="0" fontId="14" fillId="15" borderId="34" xfId="0" applyFont="1" applyFill="1" applyBorder="1"/>
    <xf numFmtId="44" fontId="14" fillId="15" borderId="34" xfId="0" applyNumberFormat="1" applyFont="1" applyFill="1" applyBorder="1"/>
    <xf numFmtId="44" fontId="14" fillId="15" borderId="43" xfId="0" applyNumberFormat="1" applyFont="1" applyFill="1" applyBorder="1"/>
    <xf numFmtId="0" fontId="14" fillId="14" borderId="45" xfId="0" applyFont="1" applyFill="1" applyBorder="1"/>
    <xf numFmtId="0" fontId="14" fillId="14" borderId="46" xfId="0" applyFont="1" applyFill="1" applyBorder="1"/>
    <xf numFmtId="44" fontId="19" fillId="11" borderId="20" xfId="0" applyNumberFormat="1" applyFont="1" applyFill="1" applyBorder="1"/>
    <xf numFmtId="44" fontId="14" fillId="14" borderId="47" xfId="0" applyNumberFormat="1" applyFont="1" applyFill="1" applyBorder="1"/>
    <xf numFmtId="0" fontId="23" fillId="0" borderId="0" xfId="0" applyFont="1"/>
    <xf numFmtId="0" fontId="22" fillId="14" borderId="34" xfId="0" applyFont="1" applyFill="1" applyBorder="1" applyAlignment="1">
      <alignment horizontal="center"/>
    </xf>
    <xf numFmtId="44" fontId="22" fillId="14" borderId="34" xfId="0" applyNumberFormat="1" applyFont="1" applyFill="1" applyBorder="1" applyAlignment="1">
      <alignment horizontal="center"/>
    </xf>
    <xf numFmtId="0" fontId="23" fillId="14" borderId="34" xfId="0" applyFont="1" applyFill="1" applyBorder="1" applyAlignment="1">
      <alignment horizontal="left"/>
    </xf>
    <xf numFmtId="0" fontId="23" fillId="14" borderId="34" xfId="0" applyFont="1" applyFill="1" applyBorder="1"/>
    <xf numFmtId="0" fontId="23" fillId="11" borderId="34" xfId="0" applyFont="1" applyFill="1" applyBorder="1"/>
    <xf numFmtId="44" fontId="23" fillId="14" borderId="34" xfId="0" applyNumberFormat="1" applyFont="1" applyFill="1" applyBorder="1"/>
    <xf numFmtId="44" fontId="23" fillId="11" borderId="10" xfId="0" applyNumberFormat="1" applyFont="1" applyFill="1" applyBorder="1"/>
    <xf numFmtId="14" fontId="23" fillId="11" borderId="10" xfId="0" applyNumberFormat="1" applyFont="1" applyFill="1" applyBorder="1"/>
    <xf numFmtId="9" fontId="23" fillId="11" borderId="34" xfId="0" applyNumberFormat="1" applyFont="1" applyFill="1" applyBorder="1" applyAlignment="1">
      <alignment horizontal="center"/>
    </xf>
    <xf numFmtId="0" fontId="23" fillId="11" borderId="10" xfId="0" applyFont="1" applyFill="1" applyBorder="1"/>
    <xf numFmtId="0" fontId="22" fillId="14" borderId="35" xfId="0" applyFont="1" applyFill="1" applyBorder="1" applyAlignment="1">
      <alignment horizontal="left" vertical="top"/>
    </xf>
    <xf numFmtId="0" fontId="22" fillId="14" borderId="36" xfId="0" applyFont="1" applyFill="1" applyBorder="1" applyAlignment="1">
      <alignment horizontal="left" vertical="top"/>
    </xf>
    <xf numFmtId="44" fontId="22" fillId="14" borderId="36" xfId="0" applyNumberFormat="1" applyFont="1" applyFill="1" applyBorder="1" applyAlignment="1">
      <alignment horizontal="left" vertical="top"/>
    </xf>
    <xf numFmtId="44" fontId="22" fillId="14" borderId="37" xfId="0" applyNumberFormat="1" applyFont="1" applyFill="1" applyBorder="1" applyAlignment="1">
      <alignment horizontal="left" vertical="top"/>
    </xf>
    <xf numFmtId="44" fontId="22" fillId="14" borderId="50" xfId="0" applyNumberFormat="1" applyFont="1" applyFill="1" applyBorder="1" applyAlignment="1">
      <alignment horizontal="left" vertical="top"/>
    </xf>
    <xf numFmtId="44" fontId="22" fillId="14" borderId="10" xfId="0" applyNumberFormat="1" applyFont="1" applyFill="1" applyBorder="1" applyAlignment="1">
      <alignment horizontal="left" vertical="top"/>
    </xf>
    <xf numFmtId="0" fontId="23" fillId="11" borderId="38" xfId="0" applyFont="1" applyFill="1" applyBorder="1"/>
    <xf numFmtId="14" fontId="23" fillId="11" borderId="39" xfId="0" applyNumberFormat="1" applyFont="1" applyFill="1" applyBorder="1"/>
    <xf numFmtId="0" fontId="23" fillId="11" borderId="39" xfId="0" applyFont="1" applyFill="1" applyBorder="1"/>
    <xf numFmtId="44" fontId="23" fillId="11" borderId="39" xfId="0" applyNumberFormat="1" applyFont="1" applyFill="1" applyBorder="1"/>
    <xf numFmtId="44" fontId="23" fillId="11" borderId="40" xfId="0" applyNumberFormat="1" applyFont="1" applyFill="1" applyBorder="1"/>
    <xf numFmtId="44" fontId="23" fillId="11" borderId="34" xfId="0" applyNumberFormat="1" applyFont="1" applyFill="1" applyBorder="1"/>
    <xf numFmtId="0" fontId="23" fillId="11" borderId="41" xfId="0" applyFont="1" applyFill="1" applyBorder="1"/>
    <xf numFmtId="14" fontId="23" fillId="11" borderId="34" xfId="0" applyNumberFormat="1" applyFont="1" applyFill="1" applyBorder="1"/>
    <xf numFmtId="44" fontId="23" fillId="11" borderId="43" xfId="0" applyNumberFormat="1" applyFont="1" applyFill="1" applyBorder="1"/>
    <xf numFmtId="0" fontId="23" fillId="11" borderId="45" xfId="0" applyFont="1" applyFill="1" applyBorder="1"/>
    <xf numFmtId="14" fontId="23" fillId="11" borderId="46" xfId="0" applyNumberFormat="1" applyFont="1" applyFill="1" applyBorder="1"/>
    <xf numFmtId="0" fontId="23" fillId="11" borderId="46" xfId="0" applyFont="1" applyFill="1" applyBorder="1"/>
    <xf numFmtId="44" fontId="23" fillId="11" borderId="46" xfId="0" applyNumberFormat="1" applyFont="1" applyFill="1" applyBorder="1"/>
    <xf numFmtId="44" fontId="23" fillId="11" borderId="47" xfId="0" applyNumberFormat="1" applyFont="1" applyFill="1" applyBorder="1"/>
    <xf numFmtId="44" fontId="23" fillId="11" borderId="45" xfId="0" applyNumberFormat="1" applyFont="1" applyFill="1" applyBorder="1"/>
    <xf numFmtId="0" fontId="23" fillId="18" borderId="41" xfId="0" applyFont="1" applyFill="1" applyBorder="1"/>
    <xf numFmtId="14" fontId="23" fillId="18" borderId="34" xfId="0" applyNumberFormat="1" applyFont="1" applyFill="1" applyBorder="1"/>
    <xf numFmtId="0" fontId="23" fillId="18" borderId="34" xfId="0" applyFont="1" applyFill="1" applyBorder="1"/>
    <xf numFmtId="44" fontId="23" fillId="18" borderId="34" xfId="0" applyNumberFormat="1" applyFont="1" applyFill="1" applyBorder="1"/>
    <xf numFmtId="44" fontId="23" fillId="18" borderId="43" xfId="0" applyNumberFormat="1" applyFont="1" applyFill="1" applyBorder="1"/>
    <xf numFmtId="0" fontId="3" fillId="10" borderId="34" xfId="0" applyFont="1" applyFill="1" applyBorder="1"/>
    <xf numFmtId="0" fontId="3" fillId="10" borderId="34" xfId="0" applyFont="1" applyFill="1" applyBorder="1" applyAlignment="1">
      <alignment horizontal="center"/>
    </xf>
    <xf numFmtId="0" fontId="24" fillId="10" borderId="34" xfId="0" applyFont="1" applyFill="1" applyBorder="1" applyAlignment="1">
      <alignment horizontal="center"/>
    </xf>
    <xf numFmtId="0" fontId="3" fillId="10" borderId="55" xfId="0" applyFont="1" applyFill="1" applyBorder="1"/>
    <xf numFmtId="0" fontId="25" fillId="0" borderId="0" xfId="0" applyFont="1"/>
    <xf numFmtId="0" fontId="3" fillId="0" borderId="0" xfId="0" applyFont="1" applyAlignment="1">
      <alignment horizontal="center"/>
    </xf>
    <xf numFmtId="0" fontId="10" fillId="0" borderId="17" xfId="0" applyFont="1" applyBorder="1"/>
    <xf numFmtId="0" fontId="10" fillId="0" borderId="0" xfId="0" applyFont="1"/>
    <xf numFmtId="0" fontId="10" fillId="4" borderId="46" xfId="0" applyFont="1" applyFill="1" applyBorder="1"/>
    <xf numFmtId="0" fontId="23" fillId="19" borderId="41" xfId="0" applyFont="1" applyFill="1" applyBorder="1"/>
    <xf numFmtId="14" fontId="23" fillId="19" borderId="34" xfId="0" applyNumberFormat="1" applyFont="1" applyFill="1" applyBorder="1"/>
    <xf numFmtId="0" fontId="23" fillId="19" borderId="34" xfId="0" applyFont="1" applyFill="1" applyBorder="1"/>
    <xf numFmtId="44" fontId="23" fillId="19" borderId="34" xfId="0" applyNumberFormat="1" applyFont="1" applyFill="1" applyBorder="1"/>
    <xf numFmtId="0" fontId="3" fillId="4" borderId="46" xfId="0" applyFont="1" applyFill="1" applyBorder="1"/>
    <xf numFmtId="44" fontId="23" fillId="19" borderId="43" xfId="0" applyNumberFormat="1" applyFont="1" applyFill="1" applyBorder="1"/>
    <xf numFmtId="0" fontId="10" fillId="4" borderId="46" xfId="0" applyFont="1" applyFill="1" applyBorder="1" applyAlignment="1">
      <alignment horizontal="center"/>
    </xf>
    <xf numFmtId="0" fontId="10" fillId="10" borderId="34" xfId="0" applyFont="1" applyFill="1" applyBorder="1"/>
    <xf numFmtId="44" fontId="10" fillId="10" borderId="34" xfId="0" applyNumberFormat="1" applyFont="1" applyFill="1" applyBorder="1"/>
    <xf numFmtId="44" fontId="3" fillId="0" borderId="0" xfId="0" applyNumberFormat="1" applyFont="1"/>
    <xf numFmtId="0" fontId="3" fillId="0" borderId="17" xfId="0" applyFont="1" applyBorder="1"/>
    <xf numFmtId="44" fontId="3" fillId="0" borderId="17" xfId="0" applyNumberFormat="1" applyFont="1" applyBorder="1"/>
    <xf numFmtId="0" fontId="23" fillId="15" borderId="41" xfId="0" applyFont="1" applyFill="1" applyBorder="1"/>
    <xf numFmtId="14" fontId="23" fillId="15" borderId="34" xfId="0" applyNumberFormat="1" applyFont="1" applyFill="1" applyBorder="1"/>
    <xf numFmtId="0" fontId="23" fillId="15" borderId="34" xfId="0" applyFont="1" applyFill="1" applyBorder="1"/>
    <xf numFmtId="44" fontId="23" fillId="15" borderId="34" xfId="0" applyNumberFormat="1" applyFont="1" applyFill="1" applyBorder="1"/>
    <xf numFmtId="44" fontId="23" fillId="15" borderId="43" xfId="0" applyNumberFormat="1" applyFont="1" applyFill="1" applyBorder="1"/>
    <xf numFmtId="0" fontId="10" fillId="4" borderId="34" xfId="0" applyFont="1" applyFill="1" applyBorder="1"/>
    <xf numFmtId="0" fontId="10" fillId="4" borderId="34" xfId="0" applyFont="1" applyFill="1" applyBorder="1" applyAlignment="1">
      <alignment horizontal="center"/>
    </xf>
    <xf numFmtId="44" fontId="10" fillId="0" borderId="0" xfId="0" applyNumberFormat="1" applyFont="1"/>
    <xf numFmtId="0" fontId="19" fillId="0" borderId="0" xfId="0" applyFont="1"/>
    <xf numFmtId="44" fontId="22" fillId="19" borderId="34" xfId="0" applyNumberFormat="1" applyFont="1" applyFill="1" applyBorder="1"/>
    <xf numFmtId="0" fontId="23" fillId="18" borderId="45" xfId="0" applyFont="1" applyFill="1" applyBorder="1"/>
    <xf numFmtId="14" fontId="23" fillId="18" borderId="46" xfId="0" applyNumberFormat="1" applyFont="1" applyFill="1" applyBorder="1"/>
    <xf numFmtId="0" fontId="23" fillId="18" borderId="46" xfId="0" applyFont="1" applyFill="1" applyBorder="1"/>
    <xf numFmtId="44" fontId="23" fillId="18" borderId="46" xfId="0" applyNumberFormat="1" applyFont="1" applyFill="1" applyBorder="1"/>
    <xf numFmtId="44" fontId="23" fillId="18" borderId="47" xfId="0" applyNumberFormat="1" applyFont="1" applyFill="1" applyBorder="1"/>
    <xf numFmtId="0" fontId="22" fillId="18" borderId="11" xfId="0" applyFont="1" applyFill="1" applyBorder="1"/>
    <xf numFmtId="14" fontId="22" fillId="18" borderId="20" xfId="0" applyNumberFormat="1" applyFont="1" applyFill="1" applyBorder="1"/>
    <xf numFmtId="0" fontId="22" fillId="18" borderId="20" xfId="0" applyFont="1" applyFill="1" applyBorder="1"/>
    <xf numFmtId="44" fontId="22" fillId="18" borderId="20" xfId="0" applyNumberFormat="1" applyFont="1" applyFill="1" applyBorder="1"/>
    <xf numFmtId="44" fontId="22" fillId="18" borderId="21" xfId="0" applyNumberFormat="1" applyFont="1" applyFill="1" applyBorder="1"/>
    <xf numFmtId="44" fontId="22" fillId="14" borderId="34" xfId="0" applyNumberFormat="1" applyFont="1" applyFill="1" applyBorder="1"/>
    <xf numFmtId="0" fontId="29" fillId="0" borderId="6" xfId="0" applyFont="1" applyBorder="1" applyAlignment="1">
      <alignment vertical="center" wrapText="1"/>
    </xf>
    <xf numFmtId="0" fontId="29" fillId="0" borderId="10" xfId="0" applyFont="1" applyBorder="1" applyAlignment="1">
      <alignment vertical="center" wrapText="1"/>
    </xf>
    <xf numFmtId="0" fontId="33" fillId="0" borderId="10" xfId="0" applyFont="1" applyBorder="1" applyAlignment="1">
      <alignment horizontal="center"/>
    </xf>
    <xf numFmtId="0" fontId="39" fillId="0" borderId="0" xfId="0" applyFont="1" applyAlignment="1"/>
    <xf numFmtId="0" fontId="9" fillId="0" borderId="4" xfId="0" applyFont="1" applyBorder="1" applyAlignment="1">
      <alignment horizontal="left" vertical="center" wrapText="1"/>
    </xf>
    <xf numFmtId="0" fontId="8" fillId="0" borderId="8" xfId="0" applyFont="1" applyBorder="1"/>
    <xf numFmtId="0" fontId="9" fillId="4" borderId="4" xfId="0" applyFont="1" applyFill="1" applyBorder="1" applyAlignment="1">
      <alignment horizontal="left" vertical="center"/>
    </xf>
    <xf numFmtId="0" fontId="8" fillId="0" borderId="6" xfId="0" applyFont="1" applyBorder="1"/>
    <xf numFmtId="0" fontId="21" fillId="13" borderId="28" xfId="0" applyFont="1" applyFill="1" applyBorder="1" applyAlignment="1">
      <alignment horizontal="center"/>
    </xf>
    <xf numFmtId="0" fontId="8" fillId="0" borderId="2" xfId="0" applyFont="1" applyBorder="1"/>
    <xf numFmtId="0" fontId="8" fillId="0" borderId="29" xfId="0" applyFont="1" applyBorder="1"/>
    <xf numFmtId="0" fontId="29" fillId="0" borderId="4" xfId="0" applyFont="1" applyBorder="1" applyAlignment="1">
      <alignment horizontal="center" vertical="center"/>
    </xf>
    <xf numFmtId="0" fontId="9" fillId="0" borderId="4" xfId="0" applyFont="1" applyBorder="1" applyAlignment="1">
      <alignment horizontal="center" vertical="center"/>
    </xf>
    <xf numFmtId="0" fontId="9" fillId="8" borderId="4" xfId="0" applyFont="1" applyFill="1" applyBorder="1" applyAlignment="1">
      <alignment horizontal="center" vertical="center" wrapText="1"/>
    </xf>
    <xf numFmtId="0" fontId="12" fillId="4" borderId="22" xfId="0" applyFont="1" applyFill="1" applyBorder="1" applyAlignment="1">
      <alignment horizontal="center" wrapText="1"/>
    </xf>
    <xf numFmtId="0" fontId="8" fillId="0" borderId="23" xfId="0" applyFont="1" applyBorder="1"/>
    <xf numFmtId="0" fontId="3" fillId="0" borderId="6" xfId="0" applyFont="1" applyBorder="1" applyAlignment="1">
      <alignment vertical="center" wrapText="1"/>
    </xf>
    <xf numFmtId="0" fontId="12" fillId="0" borderId="4" xfId="0" applyFont="1" applyBorder="1" applyAlignment="1">
      <alignment horizontal="center"/>
    </xf>
    <xf numFmtId="0" fontId="9" fillId="0" borderId="4" xfId="0" applyFont="1" applyBorder="1" applyAlignment="1">
      <alignment horizontal="left" vertical="top" wrapText="1"/>
    </xf>
    <xf numFmtId="0" fontId="30" fillId="0" borderId="4" xfId="0" applyFont="1" applyBorder="1" applyAlignment="1">
      <alignment horizontal="left" vertical="top" wrapText="1"/>
    </xf>
    <xf numFmtId="0" fontId="9" fillId="4" borderId="22" xfId="0" applyFont="1" applyFill="1" applyBorder="1" applyAlignment="1">
      <alignment horizontal="left" vertical="center"/>
    </xf>
    <xf numFmtId="0" fontId="12" fillId="0" borderId="4" xfId="0" applyFont="1" applyBorder="1" applyAlignment="1">
      <alignment horizontal="right"/>
    </xf>
    <xf numFmtId="0" fontId="3" fillId="0" borderId="6" xfId="0" applyFont="1" applyBorder="1" applyAlignment="1">
      <alignment horizontal="left" vertical="center" wrapText="1"/>
    </xf>
    <xf numFmtId="0" fontId="30" fillId="0" borderId="4" xfId="0" applyFont="1" applyBorder="1" applyAlignment="1">
      <alignment horizontal="center" vertical="top" wrapText="1"/>
    </xf>
    <xf numFmtId="0" fontId="29" fillId="0" borderId="4" xfId="0" applyFont="1" applyBorder="1" applyAlignment="1">
      <alignment horizontal="left" vertical="center"/>
    </xf>
    <xf numFmtId="0" fontId="9" fillId="0" borderId="4" xfId="0" applyFont="1" applyBorder="1" applyAlignment="1">
      <alignment horizontal="center" vertical="top" wrapText="1"/>
    </xf>
    <xf numFmtId="0" fontId="9"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9" fillId="0" borderId="4" xfId="0" applyFont="1" applyBorder="1" applyAlignment="1">
      <alignment vertical="center" wrapText="1"/>
    </xf>
    <xf numFmtId="0" fontId="29" fillId="0" borderId="4" xfId="0" applyFont="1" applyBorder="1" applyAlignment="1">
      <alignment horizontal="center" vertical="center" wrapText="1"/>
    </xf>
    <xf numFmtId="0" fontId="30" fillId="0" borderId="4" xfId="0" applyFont="1" applyBorder="1" applyAlignment="1">
      <alignment vertical="center" wrapText="1"/>
    </xf>
    <xf numFmtId="0" fontId="9" fillId="4" borderId="4" xfId="0" applyFont="1" applyFill="1" applyBorder="1" applyAlignment="1">
      <alignment horizontal="center" vertical="center"/>
    </xf>
    <xf numFmtId="0" fontId="12" fillId="0" borderId="6" xfId="0" applyFont="1" applyBorder="1" applyAlignment="1">
      <alignment horizontal="center" vertical="center" wrapText="1"/>
    </xf>
    <xf numFmtId="0" fontId="37" fillId="0" borderId="4" xfId="1" applyFont="1" applyBorder="1" applyAlignment="1">
      <alignment horizontal="left" vertical="center" wrapText="1"/>
    </xf>
    <xf numFmtId="0" fontId="38" fillId="0" borderId="6" xfId="0" applyFont="1" applyBorder="1"/>
    <xf numFmtId="0" fontId="38" fillId="0" borderId="8" xfId="0" applyFont="1" applyBorder="1"/>
    <xf numFmtId="0" fontId="29" fillId="0" borderId="4" xfId="0" applyFont="1" applyBorder="1" applyAlignment="1">
      <alignment horizontal="left" vertical="center" wrapText="1"/>
    </xf>
    <xf numFmtId="14" fontId="12" fillId="0" borderId="4" xfId="0" applyNumberFormat="1" applyFont="1" applyBorder="1" applyAlignment="1">
      <alignment horizontal="center" vertical="center"/>
    </xf>
    <xf numFmtId="0" fontId="9" fillId="0" borderId="15" xfId="0" applyFont="1" applyBorder="1" applyAlignment="1">
      <alignment vertical="center" wrapText="1"/>
    </xf>
    <xf numFmtId="0" fontId="8" fillId="0" borderId="19" xfId="0" applyFont="1" applyBorder="1"/>
    <xf numFmtId="0" fontId="12" fillId="0" borderId="15" xfId="0" applyFont="1" applyBorder="1" applyAlignment="1">
      <alignment vertical="center" wrapText="1"/>
    </xf>
    <xf numFmtId="0" fontId="12" fillId="0" borderId="12" xfId="0" applyFont="1" applyBorder="1" applyAlignment="1">
      <alignment vertical="center" wrapText="1"/>
    </xf>
    <xf numFmtId="0" fontId="8" fillId="0" borderId="14" xfId="0" applyFont="1" applyBorder="1"/>
    <xf numFmtId="0" fontId="8" fillId="0" borderId="16" xfId="0" applyFont="1" applyBorder="1"/>
    <xf numFmtId="0" fontId="8" fillId="0" borderId="18" xfId="0" applyFont="1" applyBorder="1"/>
    <xf numFmtId="0" fontId="33" fillId="0" borderId="4" xfId="0" applyFont="1" applyBorder="1" applyAlignment="1">
      <alignment horizontal="center" vertical="center" wrapText="1"/>
    </xf>
    <xf numFmtId="0" fontId="9" fillId="4" borderId="4" xfId="0" applyFont="1" applyFill="1" applyBorder="1" applyAlignment="1">
      <alignment vertical="center"/>
    </xf>
    <xf numFmtId="0" fontId="9" fillId="4" borderId="4" xfId="0" applyFont="1" applyFill="1" applyBorder="1" applyAlignment="1">
      <alignment vertical="center" wrapText="1"/>
    </xf>
    <xf numFmtId="0" fontId="32" fillId="0" borderId="4" xfId="0" applyFont="1" applyBorder="1" applyAlignment="1">
      <alignment horizontal="left" vertical="center" wrapText="1"/>
    </xf>
    <xf numFmtId="0" fontId="31" fillId="0" borderId="4" xfId="1" applyBorder="1" applyAlignment="1">
      <alignment horizontal="center" vertical="center"/>
    </xf>
    <xf numFmtId="0" fontId="12" fillId="0" borderId="4" xfId="0" applyFont="1" applyBorder="1" applyAlignment="1">
      <alignment vertical="center" wrapText="1"/>
    </xf>
    <xf numFmtId="0" fontId="35" fillId="0" borderId="6" xfId="1" applyFont="1" applyBorder="1" applyAlignment="1">
      <alignment vertical="center" wrapText="1"/>
    </xf>
    <xf numFmtId="0" fontId="36" fillId="0" borderId="6" xfId="0" applyFont="1" applyBorder="1"/>
    <xf numFmtId="0" fontId="36" fillId="0" borderId="8" xfId="0" applyFont="1" applyBorder="1"/>
    <xf numFmtId="0" fontId="29" fillId="0" borderId="4" xfId="0" applyFont="1" applyBorder="1" applyAlignment="1">
      <alignment vertical="center" wrapText="1"/>
    </xf>
    <xf numFmtId="0" fontId="31" fillId="0" borderId="4" xfId="1" applyBorder="1" applyAlignment="1">
      <alignment vertical="center" wrapText="1"/>
    </xf>
    <xf numFmtId="0" fontId="29" fillId="0" borderId="6" xfId="0" applyFont="1" applyBorder="1" applyAlignment="1">
      <alignment vertical="center" wrapText="1"/>
    </xf>
    <xf numFmtId="0" fontId="1" fillId="0" borderId="0" xfId="0" applyFont="1" applyAlignment="1">
      <alignment horizontal="center" vertical="center"/>
    </xf>
    <xf numFmtId="0" fontId="0" fillId="0" borderId="0" xfId="0" applyFont="1" applyAlignment="1"/>
    <xf numFmtId="0" fontId="5" fillId="0" borderId="0" xfId="0" applyFont="1" applyAlignment="1">
      <alignment horizontal="center" vertical="center"/>
    </xf>
    <xf numFmtId="0" fontId="9" fillId="2" borderId="4" xfId="0" applyFont="1" applyFill="1" applyBorder="1" applyAlignment="1">
      <alignment horizontal="center" vertical="center" wrapText="1"/>
    </xf>
    <xf numFmtId="0" fontId="12" fillId="0" borderId="4" xfId="0" applyFont="1" applyBorder="1" applyAlignment="1">
      <alignment horizontal="left" vertical="center"/>
    </xf>
    <xf numFmtId="10" fontId="12" fillId="0" borderId="4" xfId="0" applyNumberFormat="1" applyFont="1" applyBorder="1" applyAlignment="1">
      <alignment horizontal="center" vertical="center" wrapText="1"/>
    </xf>
    <xf numFmtId="0" fontId="7" fillId="0" borderId="0" xfId="0" applyFont="1" applyAlignment="1">
      <alignment horizontal="center" vertical="center"/>
    </xf>
    <xf numFmtId="0" fontId="9" fillId="3" borderId="4" xfId="0" applyFont="1" applyFill="1" applyBorder="1" applyAlignment="1">
      <alignment vertical="center"/>
    </xf>
    <xf numFmtId="0" fontId="11" fillId="0" borderId="4" xfId="0" applyFont="1" applyBorder="1" applyAlignment="1">
      <alignment horizontal="center" vertical="center" wrapText="1"/>
    </xf>
    <xf numFmtId="14" fontId="12" fillId="0" borderId="4" xfId="0" applyNumberFormat="1" applyFont="1" applyBorder="1" applyAlignment="1">
      <alignment horizontal="center" vertical="center" wrapText="1"/>
    </xf>
    <xf numFmtId="0" fontId="12" fillId="0" borderId="6" xfId="0" applyFont="1" applyBorder="1" applyAlignment="1">
      <alignment vertical="center" wrapText="1"/>
    </xf>
    <xf numFmtId="0" fontId="9" fillId="0" borderId="12" xfId="0" applyFont="1" applyBorder="1" applyAlignment="1">
      <alignment vertical="center" wrapText="1"/>
    </xf>
    <xf numFmtId="0" fontId="8" fillId="0" borderId="13" xfId="0" applyFont="1" applyBorder="1"/>
    <xf numFmtId="0" fontId="8" fillId="0" borderId="17" xfId="0" applyFont="1" applyBorder="1"/>
    <xf numFmtId="0" fontId="30" fillId="0" borderId="4" xfId="0" applyFont="1" applyBorder="1" applyAlignment="1">
      <alignment horizontal="left" vertical="center"/>
    </xf>
    <xf numFmtId="44" fontId="29" fillId="0" borderId="4" xfId="0" applyNumberFormat="1" applyFont="1" applyBorder="1" applyAlignment="1">
      <alignment horizontal="center" vertical="center" wrapText="1"/>
    </xf>
    <xf numFmtId="0" fontId="9" fillId="2" borderId="5" xfId="0" applyFont="1" applyFill="1" applyBorder="1" applyAlignment="1">
      <alignment horizontal="center" vertical="center" wrapText="1"/>
    </xf>
    <xf numFmtId="0" fontId="8" fillId="0" borderId="7" xfId="0" applyFont="1" applyBorder="1"/>
    <xf numFmtId="0" fontId="8" fillId="0" borderId="9" xfId="0" applyFont="1" applyBorder="1"/>
    <xf numFmtId="0" fontId="29" fillId="9" borderId="4" xfId="0" applyFont="1" applyFill="1" applyBorder="1" applyAlignment="1">
      <alignment horizontal="center" vertical="center" wrapText="1"/>
    </xf>
    <xf numFmtId="0" fontId="9" fillId="0" borderId="4" xfId="0" applyFont="1" applyBorder="1" applyAlignment="1">
      <alignment horizontal="left" vertical="center"/>
    </xf>
    <xf numFmtId="0" fontId="9" fillId="9" borderId="4" xfId="0" applyFont="1" applyFill="1" applyBorder="1" applyAlignment="1">
      <alignment horizontal="center" vertical="center" wrapText="1"/>
    </xf>
    <xf numFmtId="0" fontId="29" fillId="9" borderId="4" xfId="0" applyFont="1" applyFill="1" applyBorder="1" applyAlignment="1">
      <alignment vertical="center" wrapText="1"/>
    </xf>
    <xf numFmtId="44" fontId="12" fillId="0" borderId="4" xfId="0" applyNumberFormat="1" applyFont="1" applyBorder="1" applyAlignment="1">
      <alignment horizontal="left" vertical="center" wrapText="1"/>
    </xf>
    <xf numFmtId="14" fontId="12" fillId="0" borderId="4" xfId="0" applyNumberFormat="1" applyFont="1" applyBorder="1" applyAlignment="1">
      <alignment vertical="center" wrapText="1"/>
    </xf>
    <xf numFmtId="14" fontId="29" fillId="0" borderId="4" xfId="0" applyNumberFormat="1" applyFont="1" applyBorder="1" applyAlignment="1">
      <alignment horizontal="center" vertical="center" wrapText="1"/>
    </xf>
    <xf numFmtId="0" fontId="9" fillId="9" borderId="4" xfId="0" applyFont="1" applyFill="1" applyBorder="1" applyAlignment="1">
      <alignment vertical="center" wrapText="1"/>
    </xf>
    <xf numFmtId="0" fontId="31" fillId="0" borderId="4" xfId="1" applyBorder="1" applyAlignment="1">
      <alignment horizontal="center" vertical="center" wrapText="1"/>
    </xf>
    <xf numFmtId="0" fontId="29" fillId="0" borderId="6" xfId="0" applyFont="1" applyBorder="1" applyAlignment="1">
      <alignment horizontal="left" vertical="center" wrapText="1"/>
    </xf>
    <xf numFmtId="44" fontId="3" fillId="0" borderId="4" xfId="0" applyNumberFormat="1" applyFont="1" applyBorder="1" applyAlignment="1">
      <alignment horizontal="center"/>
    </xf>
    <xf numFmtId="0" fontId="14" fillId="0" borderId="4" xfId="0" applyFont="1" applyBorder="1" applyAlignment="1">
      <alignment horizontal="center" wrapText="1"/>
    </xf>
    <xf numFmtId="0" fontId="3" fillId="0" borderId="4" xfId="0" applyFont="1" applyBorder="1" applyAlignment="1">
      <alignment horizontal="center"/>
    </xf>
    <xf numFmtId="44" fontId="3" fillId="4" borderId="4" xfId="0" applyNumberFormat="1" applyFont="1" applyFill="1" applyBorder="1" applyAlignment="1">
      <alignment horizontal="center"/>
    </xf>
    <xf numFmtId="0" fontId="9" fillId="8" borderId="4" xfId="0" applyFont="1" applyFill="1" applyBorder="1" applyAlignment="1">
      <alignment horizontal="center" vertical="center"/>
    </xf>
    <xf numFmtId="0" fontId="10" fillId="5" borderId="4" xfId="0" applyFont="1" applyFill="1" applyBorder="1" applyAlignment="1">
      <alignment horizontal="left"/>
    </xf>
    <xf numFmtId="0" fontId="14" fillId="0" borderId="4" xfId="0" applyFont="1" applyBorder="1" applyAlignment="1">
      <alignment horizontal="left" vertical="center" wrapText="1"/>
    </xf>
    <xf numFmtId="0" fontId="4" fillId="0" borderId="0" xfId="0" applyFont="1" applyAlignment="1">
      <alignment horizontal="center" vertical="center"/>
    </xf>
    <xf numFmtId="0" fontId="18" fillId="0" borderId="4" xfId="0" applyFont="1" applyBorder="1" applyAlignment="1">
      <alignment horizontal="center"/>
    </xf>
    <xf numFmtId="0" fontId="18" fillId="0" borderId="4" xfId="0" applyFont="1" applyBorder="1" applyAlignment="1">
      <alignment horizontal="right"/>
    </xf>
    <xf numFmtId="0" fontId="10" fillId="4" borderId="22" xfId="0" applyFont="1" applyFill="1" applyBorder="1" applyAlignment="1">
      <alignment horizontal="left" vertical="center"/>
    </xf>
    <xf numFmtId="0" fontId="3" fillId="0" borderId="4" xfId="0" applyFont="1" applyBorder="1" applyAlignment="1">
      <alignment horizontal="left"/>
    </xf>
    <xf numFmtId="0" fontId="3" fillId="4" borderId="4" xfId="0" applyFont="1" applyFill="1" applyBorder="1" applyAlignment="1">
      <alignment horizontal="center"/>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8" fillId="0" borderId="3" xfId="0" applyFont="1" applyBorder="1"/>
    <xf numFmtId="0" fontId="2" fillId="0" borderId="0" xfId="0" applyFont="1" applyAlignment="1">
      <alignment horizontal="center" vertical="center"/>
    </xf>
    <xf numFmtId="0" fontId="10" fillId="5" borderId="4" xfId="0" applyFont="1" applyFill="1" applyBorder="1" applyAlignment="1">
      <alignment horizontal="left" vertical="center"/>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44" fontId="33" fillId="4" borderId="4" xfId="0" applyNumberFormat="1" applyFont="1" applyFill="1" applyBorder="1" applyAlignment="1">
      <alignment horizontal="center"/>
    </xf>
    <xf numFmtId="44" fontId="3" fillId="2" borderId="4" xfId="0" applyNumberFormat="1" applyFont="1" applyFill="1" applyBorder="1" applyAlignment="1">
      <alignment horizontal="center"/>
    </xf>
    <xf numFmtId="0" fontId="3" fillId="0" borderId="4" xfId="0" applyFont="1" applyBorder="1" applyAlignment="1">
      <alignment horizontal="left" vertical="center"/>
    </xf>
    <xf numFmtId="0" fontId="3" fillId="10" borderId="4" xfId="0" applyFont="1" applyFill="1" applyBorder="1" applyAlignment="1">
      <alignment horizontal="left"/>
    </xf>
    <xf numFmtId="0" fontId="3" fillId="6" borderId="4" xfId="0" applyFont="1" applyFill="1" applyBorder="1" applyAlignment="1">
      <alignment horizontal="left"/>
    </xf>
    <xf numFmtId="0" fontId="3" fillId="2" borderId="4" xfId="0" applyFont="1" applyFill="1" applyBorder="1" applyAlignment="1">
      <alignment horizontal="left"/>
    </xf>
    <xf numFmtId="14" fontId="3" fillId="0" borderId="4" xfId="0" applyNumberFormat="1" applyFont="1" applyBorder="1" applyAlignment="1">
      <alignment horizontal="left" vertical="center"/>
    </xf>
    <xf numFmtId="0" fontId="3" fillId="2" borderId="45" xfId="0" applyFont="1" applyFill="1" applyBorder="1" applyAlignment="1">
      <alignment horizontal="left"/>
    </xf>
    <xf numFmtId="0" fontId="8" fillId="0" borderId="46" xfId="0" applyFont="1" applyBorder="1"/>
    <xf numFmtId="0" fontId="8" fillId="0" borderId="47" xfId="0" applyFont="1" applyBorder="1"/>
    <xf numFmtId="0" fontId="3" fillId="12" borderId="4" xfId="0" applyFont="1" applyFill="1" applyBorder="1" applyAlignment="1">
      <alignment horizontal="center"/>
    </xf>
    <xf numFmtId="0" fontId="3" fillId="13" borderId="4" xfId="0" applyFont="1" applyFill="1" applyBorder="1" applyAlignment="1">
      <alignment horizontal="center"/>
    </xf>
    <xf numFmtId="44" fontId="3" fillId="0" borderId="38" xfId="0" applyNumberFormat="1" applyFont="1" applyBorder="1" applyAlignment="1">
      <alignment horizontal="center"/>
    </xf>
    <xf numFmtId="0" fontId="8" fillId="0" borderId="39" xfId="0" applyFont="1" applyBorder="1"/>
    <xf numFmtId="0" fontId="8" fillId="0" borderId="40" xfId="0" applyFont="1" applyBorder="1"/>
    <xf numFmtId="44" fontId="3" fillId="12" borderId="4" xfId="0" applyNumberFormat="1" applyFont="1" applyFill="1" applyBorder="1" applyAlignment="1">
      <alignment horizontal="center"/>
    </xf>
    <xf numFmtId="44" fontId="3" fillId="13" borderId="4" xfId="0" applyNumberFormat="1" applyFont="1" applyFill="1" applyBorder="1" applyAlignment="1">
      <alignment horizontal="center"/>
    </xf>
    <xf numFmtId="10" fontId="3" fillId="0" borderId="4" xfId="2" applyNumberFormat="1" applyFont="1" applyBorder="1" applyAlignment="1">
      <alignment horizontal="center"/>
    </xf>
    <xf numFmtId="10" fontId="8" fillId="0" borderId="6" xfId="2" applyNumberFormat="1" applyFont="1" applyBorder="1"/>
    <xf numFmtId="10" fontId="8" fillId="0" borderId="8" xfId="2" applyNumberFormat="1" applyFont="1" applyBorder="1"/>
    <xf numFmtId="0" fontId="3" fillId="10" borderId="4" xfId="0" applyFont="1" applyFill="1" applyBorder="1" applyAlignment="1">
      <alignment horizontal="center"/>
    </xf>
    <xf numFmtId="0" fontId="3" fillId="0" borderId="6" xfId="0" applyFont="1" applyBorder="1" applyAlignment="1">
      <alignment horizontal="center"/>
    </xf>
    <xf numFmtId="44" fontId="3" fillId="0" borderId="56" xfId="0" applyNumberFormat="1" applyFont="1" applyBorder="1" applyAlignment="1">
      <alignment horizontal="center"/>
    </xf>
    <xf numFmtId="0" fontId="8" fillId="0" borderId="56" xfId="0" applyFont="1" applyBorder="1"/>
    <xf numFmtId="0" fontId="10" fillId="2" borderId="24" xfId="0" applyFont="1" applyFill="1" applyBorder="1" applyAlignment="1">
      <alignment horizontal="center" vertical="center"/>
    </xf>
    <xf numFmtId="0" fontId="8" fillId="0" borderId="25" xfId="0" applyFont="1" applyBorder="1"/>
    <xf numFmtId="0" fontId="2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xf>
    <xf numFmtId="0" fontId="14" fillId="0" borderId="17" xfId="0" applyFont="1" applyBorder="1" applyAlignment="1">
      <alignment horizontal="center"/>
    </xf>
    <xf numFmtId="0" fontId="14" fillId="0" borderId="6" xfId="0" applyFont="1" applyBorder="1" applyAlignment="1">
      <alignment horizontal="center"/>
    </xf>
    <xf numFmtId="0" fontId="19" fillId="0" borderId="0" xfId="0" applyFont="1" applyAlignment="1">
      <alignment horizontal="left" wrapText="1"/>
    </xf>
    <xf numFmtId="0" fontId="19" fillId="14" borderId="31" xfId="0" applyFont="1" applyFill="1" applyBorder="1" applyAlignment="1">
      <alignment horizontal="center"/>
    </xf>
    <xf numFmtId="0" fontId="8" fillId="0" borderId="32" xfId="0" applyFont="1" applyBorder="1"/>
    <xf numFmtId="0" fontId="8" fillId="0" borderId="33" xfId="0" applyFont="1" applyBorder="1"/>
    <xf numFmtId="0" fontId="22" fillId="14" borderId="31" xfId="0" applyFont="1" applyFill="1" applyBorder="1" applyAlignment="1">
      <alignment horizontal="center"/>
    </xf>
    <xf numFmtId="0" fontId="22" fillId="0" borderId="0" xfId="0" applyFont="1" applyAlignment="1">
      <alignment horizontal="center" wrapText="1"/>
    </xf>
    <xf numFmtId="0" fontId="9" fillId="10" borderId="31" xfId="0" applyFont="1" applyFill="1" applyBorder="1" applyAlignment="1">
      <alignment horizontal="center"/>
    </xf>
    <xf numFmtId="0" fontId="3" fillId="10" borderId="31" xfId="0" applyFont="1" applyFill="1" applyBorder="1" applyAlignment="1">
      <alignment horizontal="center"/>
    </xf>
    <xf numFmtId="0" fontId="24" fillId="10" borderId="31" xfId="0" applyFont="1" applyFill="1" applyBorder="1" applyAlignment="1">
      <alignment horizontal="center"/>
    </xf>
    <xf numFmtId="14" fontId="3" fillId="10" borderId="51" xfId="0" applyNumberFormat="1" applyFont="1" applyFill="1" applyBorder="1" applyAlignment="1">
      <alignment horizontal="center" vertical="center"/>
    </xf>
    <xf numFmtId="0" fontId="8" fillId="0" borderId="52" xfId="0" applyFont="1" applyBorder="1"/>
    <xf numFmtId="0" fontId="8" fillId="0" borderId="53" xfId="0" applyFont="1" applyBorder="1"/>
    <xf numFmtId="0" fontId="8" fillId="0" borderId="54" xfId="0" applyFont="1" applyBorder="1"/>
    <xf numFmtId="0" fontId="14"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0" fontId="10" fillId="0" borderId="17" xfId="0" applyFont="1" applyBorder="1" applyAlignment="1">
      <alignment horizontal="center"/>
    </xf>
    <xf numFmtId="0" fontId="3" fillId="0" borderId="0" xfId="0" applyFont="1" applyAlignment="1">
      <alignment horizontal="center"/>
    </xf>
    <xf numFmtId="0" fontId="24" fillId="0" borderId="0" xfId="0" applyFont="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9</xdr:col>
      <xdr:colOff>1121228</xdr:colOff>
      <xdr:row>0</xdr:row>
      <xdr:rowOff>219075</xdr:rowOff>
    </xdr:from>
    <xdr:ext cx="2066925" cy="1009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836978" y="219075"/>
          <a:ext cx="2066925" cy="10096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628650</xdr:colOff>
      <xdr:row>0</xdr:row>
      <xdr:rowOff>85725</xdr:rowOff>
    </xdr:from>
    <xdr:ext cx="1733550" cy="5238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638175</xdr:colOff>
      <xdr:row>0</xdr:row>
      <xdr:rowOff>57150</xdr:rowOff>
    </xdr:from>
    <xdr:ext cx="1733550" cy="5238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333375</xdr:colOff>
      <xdr:row>0</xdr:row>
      <xdr:rowOff>85725</xdr:rowOff>
    </xdr:from>
    <xdr:ext cx="1114425" cy="5334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180975</xdr:colOff>
      <xdr:row>0</xdr:row>
      <xdr:rowOff>114300</xdr:rowOff>
    </xdr:from>
    <xdr:ext cx="904875" cy="36195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609600</xdr:colOff>
      <xdr:row>1</xdr:row>
      <xdr:rowOff>47625</xdr:rowOff>
    </xdr:from>
    <xdr:ext cx="1581150" cy="619125"/>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1428750" cy="1200150"/>
    <xdr:pic>
      <xdr:nvPicPr>
        <xdr:cNvPr id="2" name="image3.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A1:Z1000"/>
  <sheetViews>
    <sheetView tabSelected="1" zoomScale="70" zoomScaleNormal="70" workbookViewId="0">
      <selection activeCell="B7" sqref="B7:M7"/>
    </sheetView>
  </sheetViews>
  <sheetFormatPr defaultColWidth="12.625" defaultRowHeight="15" customHeight="1" x14ac:dyDescent="0.2"/>
  <cols>
    <col min="1" max="1" width="27.75" customWidth="1"/>
    <col min="2" max="2" width="9" customWidth="1"/>
    <col min="3" max="3" width="7.25" customWidth="1"/>
    <col min="4" max="4" width="6.625" customWidth="1"/>
    <col min="5" max="5" width="15.125" customWidth="1"/>
    <col min="6" max="6" width="23.625" customWidth="1"/>
    <col min="7" max="7" width="16.25" customWidth="1"/>
    <col min="8" max="8" width="27.125" customWidth="1"/>
    <col min="9" max="9" width="21" customWidth="1"/>
    <col min="10" max="10" width="22.75" customWidth="1"/>
    <col min="11" max="11" width="6.5" customWidth="1"/>
    <col min="12" max="12" width="10" customWidth="1"/>
    <col min="13" max="13" width="18.75" customWidth="1"/>
    <col min="14" max="26" width="10" customWidth="1"/>
  </cols>
  <sheetData>
    <row r="1" spans="1:26" ht="37.5" customHeight="1" x14ac:dyDescent="0.25">
      <c r="A1" s="318" t="s">
        <v>0</v>
      </c>
      <c r="B1" s="319"/>
      <c r="C1" s="319"/>
      <c r="D1" s="319"/>
      <c r="E1" s="319"/>
      <c r="F1" s="319"/>
      <c r="G1" s="319"/>
      <c r="H1" s="319"/>
      <c r="I1" s="319"/>
      <c r="J1" s="319"/>
      <c r="K1" s="319"/>
      <c r="L1" s="319"/>
      <c r="M1" s="319"/>
      <c r="N1" s="1"/>
      <c r="O1" s="1"/>
      <c r="P1" s="1"/>
      <c r="Q1" s="1"/>
      <c r="R1" s="1"/>
      <c r="S1" s="1"/>
      <c r="T1" s="1"/>
      <c r="U1" s="1"/>
      <c r="V1" s="1"/>
      <c r="W1" s="1"/>
      <c r="X1" s="1"/>
      <c r="Y1" s="1"/>
      <c r="Z1" s="1"/>
    </row>
    <row r="2" spans="1:26" ht="27" customHeight="1" x14ac:dyDescent="0.25">
      <c r="A2" s="320" t="s">
        <v>386</v>
      </c>
      <c r="B2" s="319"/>
      <c r="C2" s="319"/>
      <c r="D2" s="319"/>
      <c r="E2" s="319"/>
      <c r="F2" s="319"/>
      <c r="G2" s="319"/>
      <c r="H2" s="319"/>
      <c r="I2" s="319"/>
      <c r="J2" s="319"/>
      <c r="K2" s="319"/>
      <c r="L2" s="319"/>
      <c r="M2" s="319"/>
      <c r="N2" s="1"/>
      <c r="O2" s="1"/>
      <c r="P2" s="1"/>
      <c r="Q2" s="1"/>
      <c r="R2" s="1"/>
      <c r="S2" s="1"/>
      <c r="T2" s="1"/>
      <c r="U2" s="1"/>
      <c r="V2" s="1"/>
      <c r="W2" s="1"/>
      <c r="X2" s="1"/>
      <c r="Y2" s="1"/>
      <c r="Z2" s="1"/>
    </row>
    <row r="3" spans="1:26" ht="27" customHeight="1" x14ac:dyDescent="0.25">
      <c r="A3" s="324" t="s">
        <v>384</v>
      </c>
      <c r="B3" s="319"/>
      <c r="C3" s="319"/>
      <c r="D3" s="319"/>
      <c r="E3" s="319"/>
      <c r="F3" s="319"/>
      <c r="G3" s="319"/>
      <c r="H3" s="319"/>
      <c r="I3" s="319"/>
      <c r="J3" s="319"/>
      <c r="K3" s="319"/>
      <c r="L3" s="319"/>
      <c r="M3" s="319"/>
      <c r="N3" s="1"/>
      <c r="O3" s="1"/>
      <c r="P3" s="1"/>
      <c r="Q3" s="1"/>
      <c r="R3" s="1"/>
      <c r="S3" s="1"/>
      <c r="T3" s="1"/>
      <c r="U3" s="1"/>
      <c r="V3" s="1"/>
      <c r="W3" s="1"/>
      <c r="X3" s="1"/>
      <c r="Y3" s="1"/>
      <c r="Z3" s="1"/>
    </row>
    <row r="4" spans="1:26" ht="46.5" customHeight="1" x14ac:dyDescent="0.2">
      <c r="A4" s="325" t="s">
        <v>3</v>
      </c>
      <c r="B4" s="268"/>
      <c r="C4" s="268"/>
      <c r="D4" s="268"/>
      <c r="E4" s="268"/>
      <c r="F4" s="268"/>
      <c r="G4" s="268"/>
      <c r="H4" s="268"/>
      <c r="I4" s="268"/>
      <c r="J4" s="268"/>
      <c r="K4" s="268"/>
      <c r="L4" s="268"/>
      <c r="M4" s="266"/>
      <c r="N4" s="2"/>
      <c r="O4" s="2"/>
      <c r="P4" s="2"/>
      <c r="Q4" s="2"/>
      <c r="R4" s="2"/>
      <c r="S4" s="2"/>
      <c r="T4" s="2"/>
      <c r="U4" s="2"/>
      <c r="V4" s="2"/>
      <c r="W4" s="2"/>
      <c r="X4" s="2"/>
      <c r="Y4" s="2"/>
      <c r="Z4" s="2"/>
    </row>
    <row r="5" spans="1:26" ht="46.5" customHeight="1" x14ac:dyDescent="0.2">
      <c r="A5" s="3" t="s">
        <v>6</v>
      </c>
      <c r="B5" s="326"/>
      <c r="C5" s="268"/>
      <c r="D5" s="268"/>
      <c r="E5" s="268"/>
      <c r="F5" s="268"/>
      <c r="G5" s="268"/>
      <c r="H5" s="268"/>
      <c r="I5" s="268"/>
      <c r="J5" s="268"/>
      <c r="K5" s="268"/>
      <c r="L5" s="268"/>
      <c r="M5" s="266"/>
      <c r="N5" s="5"/>
      <c r="O5" s="5"/>
      <c r="P5" s="5"/>
      <c r="Q5" s="5"/>
      <c r="R5" s="5"/>
      <c r="S5" s="5"/>
      <c r="T5" s="5"/>
      <c r="U5" s="5"/>
      <c r="V5" s="5"/>
      <c r="W5" s="5"/>
      <c r="X5" s="5"/>
      <c r="Y5" s="5"/>
      <c r="Z5" s="5"/>
    </row>
    <row r="6" spans="1:26" ht="46.5" customHeight="1" x14ac:dyDescent="0.2">
      <c r="A6" s="3" t="s">
        <v>15</v>
      </c>
      <c r="B6" s="327"/>
      <c r="C6" s="268"/>
      <c r="D6" s="266"/>
      <c r="E6" s="3" t="s">
        <v>20</v>
      </c>
      <c r="F6" s="311"/>
      <c r="G6" s="268"/>
      <c r="H6" s="266"/>
      <c r="I6" s="3" t="s">
        <v>22</v>
      </c>
      <c r="J6" s="311" t="s">
        <v>332</v>
      </c>
      <c r="K6" s="268"/>
      <c r="L6" s="268"/>
      <c r="M6" s="266"/>
      <c r="N6" s="5"/>
      <c r="O6" s="5"/>
      <c r="P6" s="5"/>
      <c r="Q6" s="5"/>
      <c r="R6" s="5"/>
      <c r="S6" s="5"/>
      <c r="T6" s="5"/>
      <c r="U6" s="5"/>
      <c r="V6" s="5"/>
      <c r="W6" s="5"/>
      <c r="X6" s="5"/>
      <c r="Y6" s="5"/>
      <c r="Z6" s="5"/>
    </row>
    <row r="7" spans="1:26" ht="46.5" customHeight="1" x14ac:dyDescent="0.2">
      <c r="A7" s="3" t="s">
        <v>23</v>
      </c>
      <c r="B7" s="311"/>
      <c r="C7" s="268"/>
      <c r="D7" s="268"/>
      <c r="E7" s="268"/>
      <c r="F7" s="268"/>
      <c r="G7" s="268"/>
      <c r="H7" s="268"/>
      <c r="I7" s="268"/>
      <c r="J7" s="268"/>
      <c r="K7" s="268"/>
      <c r="L7" s="268"/>
      <c r="M7" s="266"/>
      <c r="N7" s="5"/>
      <c r="O7" s="5"/>
      <c r="P7" s="5"/>
      <c r="Q7" s="5"/>
      <c r="R7" s="5"/>
      <c r="S7" s="5"/>
      <c r="T7" s="5"/>
      <c r="U7" s="5"/>
      <c r="V7" s="5"/>
      <c r="W7" s="5"/>
      <c r="X7" s="5"/>
      <c r="Y7" s="5"/>
      <c r="Z7" s="5"/>
    </row>
    <row r="8" spans="1:26" ht="46.5" customHeight="1" x14ac:dyDescent="0.2">
      <c r="A8" s="3" t="s">
        <v>25</v>
      </c>
      <c r="B8" s="288"/>
      <c r="C8" s="268"/>
      <c r="D8" s="268"/>
      <c r="E8" s="268"/>
      <c r="F8" s="266"/>
      <c r="G8" s="11" t="s">
        <v>27</v>
      </c>
      <c r="H8" s="288"/>
      <c r="I8" s="266"/>
      <c r="J8" s="3" t="s">
        <v>29</v>
      </c>
      <c r="K8" s="328"/>
      <c r="L8" s="268"/>
      <c r="M8" s="266"/>
      <c r="N8" s="5"/>
      <c r="O8" s="5"/>
      <c r="P8" s="5"/>
      <c r="Q8" s="5"/>
      <c r="R8" s="5"/>
      <c r="S8" s="5"/>
      <c r="T8" s="5"/>
      <c r="U8" s="5"/>
      <c r="V8" s="5"/>
      <c r="W8" s="5"/>
      <c r="X8" s="5"/>
      <c r="Y8" s="5"/>
      <c r="Z8" s="5"/>
    </row>
    <row r="9" spans="1:26" ht="46.5" customHeight="1" x14ac:dyDescent="0.3">
      <c r="A9" s="3" t="s">
        <v>30</v>
      </c>
      <c r="B9" s="311"/>
      <c r="C9" s="268"/>
      <c r="D9" s="268"/>
      <c r="E9" s="266"/>
      <c r="F9" s="12" t="s">
        <v>32</v>
      </c>
      <c r="G9" s="311"/>
      <c r="H9" s="266"/>
      <c r="I9" s="3" t="s">
        <v>34</v>
      </c>
      <c r="J9" s="312"/>
      <c r="K9" s="313"/>
      <c r="L9" s="313"/>
      <c r="M9" s="314"/>
      <c r="N9" s="5"/>
      <c r="O9" s="5"/>
      <c r="P9" s="5"/>
      <c r="Q9" s="5"/>
      <c r="R9" s="5"/>
      <c r="S9" s="5"/>
      <c r="T9" s="5"/>
      <c r="U9" s="5"/>
      <c r="V9" s="5"/>
      <c r="W9" s="5"/>
      <c r="X9" s="5"/>
      <c r="Y9" s="5"/>
      <c r="Z9" s="5"/>
    </row>
    <row r="10" spans="1:26" ht="57" customHeight="1" x14ac:dyDescent="0.2">
      <c r="A10" s="289" t="s">
        <v>36</v>
      </c>
      <c r="B10" s="268"/>
      <c r="C10" s="268"/>
      <c r="D10" s="288"/>
      <c r="E10" s="268"/>
      <c r="F10" s="266"/>
      <c r="G10" s="289" t="s">
        <v>38</v>
      </c>
      <c r="H10" s="268"/>
      <c r="I10" s="16"/>
      <c r="J10" s="3" t="s">
        <v>40</v>
      </c>
      <c r="K10" s="287"/>
      <c r="L10" s="268"/>
      <c r="M10" s="266"/>
      <c r="N10" s="5"/>
      <c r="O10" s="5"/>
      <c r="P10" s="5"/>
      <c r="Q10" s="5"/>
      <c r="R10" s="5"/>
      <c r="S10" s="5"/>
      <c r="T10" s="5"/>
      <c r="U10" s="5"/>
      <c r="V10" s="5"/>
      <c r="W10" s="5"/>
      <c r="X10" s="5"/>
      <c r="Y10" s="5"/>
      <c r="Z10" s="5"/>
    </row>
    <row r="11" spans="1:26" ht="46.5" customHeight="1" x14ac:dyDescent="0.2">
      <c r="A11" s="3" t="s">
        <v>42</v>
      </c>
      <c r="B11" s="290"/>
      <c r="C11" s="268"/>
      <c r="D11" s="268"/>
      <c r="E11" s="268"/>
      <c r="F11" s="266"/>
      <c r="G11" s="291" t="s">
        <v>378</v>
      </c>
      <c r="H11" s="266"/>
      <c r="I11" s="18"/>
      <c r="J11" s="19" t="s">
        <v>43</v>
      </c>
      <c r="K11" s="315"/>
      <c r="L11" s="268"/>
      <c r="M11" s="266"/>
      <c r="N11" s="5"/>
      <c r="O11" s="5"/>
      <c r="P11" s="5"/>
      <c r="Q11" s="5"/>
      <c r="R11" s="5"/>
      <c r="S11" s="5"/>
      <c r="T11" s="5"/>
      <c r="U11" s="5"/>
      <c r="V11" s="5"/>
      <c r="W11" s="5"/>
      <c r="X11" s="5"/>
      <c r="Y11" s="5"/>
      <c r="Z11" s="5"/>
    </row>
    <row r="12" spans="1:26" ht="46.5" customHeight="1" x14ac:dyDescent="0.2">
      <c r="A12" s="12" t="s">
        <v>45</v>
      </c>
      <c r="B12" s="323"/>
      <c r="C12" s="268"/>
      <c r="D12" s="266"/>
      <c r="E12" s="3" t="s">
        <v>46</v>
      </c>
      <c r="F12" s="261"/>
      <c r="G12" s="3" t="s">
        <v>47</v>
      </c>
      <c r="H12" s="261"/>
      <c r="I12" s="3" t="s">
        <v>48</v>
      </c>
      <c r="J12" s="315" t="s">
        <v>305</v>
      </c>
      <c r="K12" s="268"/>
      <c r="L12" s="268"/>
      <c r="M12" s="266"/>
      <c r="N12" s="5"/>
      <c r="O12" s="5"/>
      <c r="P12" s="5"/>
      <c r="Q12" s="5"/>
      <c r="R12" s="5"/>
      <c r="S12" s="5"/>
      <c r="T12" s="5"/>
      <c r="U12" s="5"/>
      <c r="V12" s="5"/>
      <c r="W12" s="5"/>
      <c r="X12" s="5"/>
      <c r="Y12" s="5"/>
      <c r="Z12" s="5"/>
    </row>
    <row r="13" spans="1:26" ht="46.5" customHeight="1" x14ac:dyDescent="0.2">
      <c r="A13" s="329" t="s">
        <v>51</v>
      </c>
      <c r="B13" s="330"/>
      <c r="C13" s="330"/>
      <c r="D13" s="330"/>
      <c r="E13" s="303"/>
      <c r="F13" s="299" t="s">
        <v>54</v>
      </c>
      <c r="G13" s="301"/>
      <c r="H13" s="299" t="s">
        <v>56</v>
      </c>
      <c r="I13" s="301"/>
      <c r="J13" s="329" t="s">
        <v>57</v>
      </c>
      <c r="K13" s="303"/>
      <c r="L13" s="302"/>
      <c r="M13" s="303"/>
      <c r="N13" s="5"/>
      <c r="O13" s="5"/>
      <c r="P13" s="5"/>
      <c r="Q13" s="5"/>
      <c r="R13" s="5"/>
      <c r="S13" s="5"/>
      <c r="T13" s="5"/>
      <c r="U13" s="5"/>
      <c r="V13" s="5"/>
      <c r="W13" s="5"/>
      <c r="X13" s="5"/>
      <c r="Y13" s="5"/>
      <c r="Z13" s="5"/>
    </row>
    <row r="14" spans="1:26" ht="46.5" customHeight="1" x14ac:dyDescent="0.2">
      <c r="A14" s="304"/>
      <c r="B14" s="331"/>
      <c r="C14" s="331"/>
      <c r="D14" s="331"/>
      <c r="E14" s="305"/>
      <c r="F14" s="300"/>
      <c r="G14" s="300"/>
      <c r="H14" s="300"/>
      <c r="I14" s="300"/>
      <c r="J14" s="304"/>
      <c r="K14" s="305"/>
      <c r="L14" s="304"/>
      <c r="M14" s="305"/>
      <c r="N14" s="5"/>
      <c r="O14" s="5"/>
      <c r="P14" s="5"/>
      <c r="Q14" s="5"/>
      <c r="R14" s="5"/>
      <c r="S14" s="5"/>
      <c r="T14" s="5"/>
      <c r="U14" s="5"/>
      <c r="V14" s="5"/>
      <c r="W14" s="5"/>
      <c r="X14" s="5"/>
      <c r="Y14" s="5"/>
      <c r="Z14" s="5"/>
    </row>
    <row r="15" spans="1:26" ht="105.75" customHeight="1" x14ac:dyDescent="0.2">
      <c r="A15" s="289" t="s">
        <v>62</v>
      </c>
      <c r="B15" s="268"/>
      <c r="C15" s="268"/>
      <c r="D15" s="268"/>
      <c r="E15" s="266"/>
      <c r="F15" s="3" t="s">
        <v>64</v>
      </c>
      <c r="G15" s="23"/>
      <c r="H15" s="3" t="s">
        <v>66</v>
      </c>
      <c r="I15" s="262" t="s">
        <v>379</v>
      </c>
      <c r="J15" s="3" t="s">
        <v>67</v>
      </c>
      <c r="K15" s="311"/>
      <c r="L15" s="268"/>
      <c r="M15" s="266"/>
      <c r="N15" s="5"/>
      <c r="O15" s="5"/>
      <c r="P15" s="5"/>
      <c r="Q15" s="5"/>
      <c r="R15" s="5"/>
      <c r="S15" s="5"/>
      <c r="T15" s="5"/>
      <c r="U15" s="5"/>
      <c r="V15" s="5"/>
      <c r="W15" s="5"/>
      <c r="X15" s="5"/>
      <c r="Y15" s="5"/>
      <c r="Z15" s="5"/>
    </row>
    <row r="16" spans="1:26" ht="46.5" customHeight="1" x14ac:dyDescent="0.2">
      <c r="A16" s="307" t="s">
        <v>68</v>
      </c>
      <c r="B16" s="268"/>
      <c r="C16" s="268"/>
      <c r="D16" s="268"/>
      <c r="E16" s="268"/>
      <c r="F16" s="268"/>
      <c r="G16" s="268"/>
      <c r="H16" s="268"/>
      <c r="I16" s="268"/>
      <c r="J16" s="268"/>
      <c r="K16" s="268"/>
      <c r="L16" s="268"/>
      <c r="M16" s="266"/>
      <c r="N16" s="2"/>
      <c r="O16" s="2"/>
      <c r="P16" s="2"/>
      <c r="Q16" s="2"/>
      <c r="R16" s="2"/>
      <c r="S16" s="2"/>
      <c r="T16" s="2"/>
      <c r="U16" s="2"/>
      <c r="V16" s="2"/>
      <c r="W16" s="2"/>
      <c r="X16" s="2"/>
      <c r="Y16" s="2"/>
      <c r="Z16" s="2"/>
    </row>
    <row r="17" spans="1:26" ht="66" customHeight="1" x14ac:dyDescent="0.2">
      <c r="A17" s="308" t="s">
        <v>69</v>
      </c>
      <c r="B17" s="268"/>
      <c r="C17" s="268"/>
      <c r="D17" s="268"/>
      <c r="E17" s="268"/>
      <c r="F17" s="268"/>
      <c r="G17" s="268"/>
      <c r="H17" s="268"/>
      <c r="I17" s="268"/>
      <c r="J17" s="268"/>
      <c r="K17" s="268"/>
      <c r="L17" s="268"/>
      <c r="M17" s="266"/>
      <c r="N17" s="2"/>
      <c r="O17" s="2"/>
      <c r="P17" s="2"/>
      <c r="Q17" s="2"/>
      <c r="R17" s="2"/>
      <c r="S17" s="2"/>
      <c r="T17" s="2"/>
      <c r="U17" s="2"/>
      <c r="V17" s="2"/>
      <c r="W17" s="2"/>
      <c r="X17" s="2"/>
      <c r="Y17" s="2"/>
      <c r="Z17" s="2"/>
    </row>
    <row r="18" spans="1:26" ht="51" customHeight="1" x14ac:dyDescent="0.2">
      <c r="A18" s="28" t="s">
        <v>70</v>
      </c>
      <c r="B18" s="272"/>
      <c r="C18" s="268"/>
      <c r="D18" s="268"/>
      <c r="E18" s="266"/>
      <c r="F18" s="3" t="s">
        <v>77</v>
      </c>
      <c r="G18" s="30"/>
      <c r="H18" s="11" t="s">
        <v>79</v>
      </c>
      <c r="I18" s="32"/>
      <c r="J18" s="34" t="s">
        <v>80</v>
      </c>
      <c r="K18" s="310"/>
      <c r="L18" s="268"/>
      <c r="M18" s="266"/>
      <c r="N18" s="7"/>
      <c r="O18" s="7"/>
      <c r="P18" s="7"/>
      <c r="Q18" s="7"/>
      <c r="R18" s="7"/>
      <c r="S18" s="7"/>
      <c r="T18" s="7"/>
      <c r="U18" s="7"/>
      <c r="V18" s="7"/>
      <c r="W18" s="7"/>
      <c r="X18" s="7"/>
      <c r="Y18" s="7"/>
      <c r="Z18" s="7"/>
    </row>
    <row r="19" spans="1:26" ht="51" customHeight="1" x14ac:dyDescent="0.2">
      <c r="A19" s="28" t="s">
        <v>70</v>
      </c>
      <c r="B19" s="272"/>
      <c r="C19" s="268"/>
      <c r="D19" s="268"/>
      <c r="E19" s="266"/>
      <c r="F19" s="3" t="s">
        <v>77</v>
      </c>
      <c r="G19" s="30" t="s">
        <v>337</v>
      </c>
      <c r="H19" s="11" t="s">
        <v>79</v>
      </c>
      <c r="I19" s="32"/>
      <c r="J19" s="34" t="s">
        <v>80</v>
      </c>
      <c r="K19" s="310"/>
      <c r="L19" s="268"/>
      <c r="M19" s="266"/>
      <c r="N19" s="7"/>
      <c r="O19" s="7"/>
      <c r="P19" s="7"/>
      <c r="Q19" s="7"/>
      <c r="R19" s="7"/>
      <c r="S19" s="7"/>
      <c r="T19" s="7"/>
      <c r="U19" s="7"/>
      <c r="V19" s="7"/>
      <c r="W19" s="7"/>
      <c r="X19" s="7"/>
      <c r="Y19" s="7"/>
      <c r="Z19" s="7"/>
    </row>
    <row r="20" spans="1:26" ht="46.5" customHeight="1" x14ac:dyDescent="0.2">
      <c r="A20" s="267" t="s">
        <v>85</v>
      </c>
      <c r="B20" s="268"/>
      <c r="C20" s="268"/>
      <c r="D20" s="268"/>
      <c r="E20" s="268"/>
      <c r="F20" s="268"/>
      <c r="G20" s="268"/>
      <c r="H20" s="268"/>
      <c r="I20" s="268"/>
      <c r="J20" s="268"/>
      <c r="K20" s="268"/>
      <c r="L20" s="268"/>
      <c r="M20" s="266"/>
      <c r="N20" s="7"/>
      <c r="O20" s="7"/>
      <c r="P20" s="7"/>
      <c r="Q20" s="7"/>
      <c r="R20" s="7"/>
      <c r="S20" s="7"/>
      <c r="T20" s="7"/>
      <c r="U20" s="7"/>
      <c r="V20" s="7"/>
      <c r="W20" s="7"/>
      <c r="X20" s="7"/>
      <c r="Y20" s="7"/>
      <c r="Z20" s="7"/>
    </row>
    <row r="21" spans="1:26" ht="46.5" customHeight="1" x14ac:dyDescent="0.2">
      <c r="A21" s="309"/>
      <c r="B21" s="268"/>
      <c r="C21" s="268"/>
      <c r="D21" s="268"/>
      <c r="E21" s="268"/>
      <c r="F21" s="268"/>
      <c r="G21" s="268"/>
      <c r="H21" s="268"/>
      <c r="I21" s="268"/>
      <c r="J21" s="268"/>
      <c r="K21" s="268"/>
      <c r="L21" s="268"/>
      <c r="M21" s="266"/>
      <c r="N21" s="35"/>
      <c r="O21" s="35"/>
      <c r="P21" s="35"/>
      <c r="Q21" s="35"/>
      <c r="R21" s="35"/>
      <c r="S21" s="35"/>
      <c r="T21" s="35"/>
      <c r="U21" s="35"/>
      <c r="V21" s="35"/>
      <c r="W21" s="35"/>
      <c r="X21" s="35"/>
      <c r="Y21" s="35"/>
      <c r="Z21" s="35"/>
    </row>
    <row r="22" spans="1:26" ht="46.5" customHeight="1" x14ac:dyDescent="0.2">
      <c r="A22" s="306"/>
      <c r="B22" s="268"/>
      <c r="C22" s="268"/>
      <c r="D22" s="268"/>
      <c r="E22" s="268"/>
      <c r="F22" s="268"/>
      <c r="G22" s="268"/>
      <c r="H22" s="268"/>
      <c r="I22" s="268"/>
      <c r="J22" s="268"/>
      <c r="K22" s="268"/>
      <c r="L22" s="268"/>
      <c r="M22" s="266"/>
      <c r="N22" s="7"/>
      <c r="O22" s="7"/>
      <c r="P22" s="7"/>
      <c r="Q22" s="7"/>
      <c r="R22" s="7"/>
      <c r="S22" s="7"/>
      <c r="T22" s="7"/>
      <c r="U22" s="7"/>
      <c r="V22" s="7"/>
      <c r="W22" s="7"/>
      <c r="X22" s="7"/>
      <c r="Y22" s="7"/>
      <c r="Z22" s="7"/>
    </row>
    <row r="23" spans="1:26" ht="46.5" customHeight="1" x14ac:dyDescent="0.2">
      <c r="A23" s="267" t="s">
        <v>89</v>
      </c>
      <c r="B23" s="268"/>
      <c r="C23" s="268"/>
      <c r="D23" s="268"/>
      <c r="E23" s="268"/>
      <c r="F23" s="268"/>
      <c r="G23" s="268"/>
      <c r="H23" s="268"/>
      <c r="I23" s="268"/>
      <c r="J23" s="268"/>
      <c r="K23" s="268"/>
      <c r="L23" s="268"/>
      <c r="M23" s="266"/>
      <c r="N23" s="7"/>
      <c r="O23" s="7"/>
      <c r="P23" s="7"/>
      <c r="Q23" s="7"/>
      <c r="R23" s="7"/>
      <c r="S23" s="7"/>
      <c r="T23" s="7"/>
      <c r="U23" s="7"/>
      <c r="V23" s="7"/>
      <c r="W23" s="7"/>
      <c r="X23" s="7"/>
      <c r="Y23" s="7"/>
      <c r="Z23" s="7"/>
    </row>
    <row r="24" spans="1:26" ht="46.5" customHeight="1" x14ac:dyDescent="0.2">
      <c r="A24" s="322" t="s">
        <v>90</v>
      </c>
      <c r="B24" s="268"/>
      <c r="C24" s="268"/>
      <c r="D24" s="268"/>
      <c r="E24" s="268"/>
      <c r="F24" s="268"/>
      <c r="G24" s="268"/>
      <c r="H24" s="268"/>
      <c r="I24" s="268"/>
      <c r="J24" s="268"/>
      <c r="K24" s="268"/>
      <c r="L24" s="268"/>
      <c r="M24" s="266"/>
      <c r="N24" s="7"/>
      <c r="O24" s="7"/>
      <c r="P24" s="7"/>
      <c r="Q24" s="7"/>
      <c r="R24" s="7"/>
      <c r="S24" s="7"/>
      <c r="T24" s="7"/>
      <c r="U24" s="7"/>
      <c r="V24" s="7"/>
      <c r="W24" s="7"/>
      <c r="X24" s="7"/>
      <c r="Y24" s="7"/>
      <c r="Z24" s="7"/>
    </row>
    <row r="25" spans="1:26" ht="46.5" customHeight="1" x14ac:dyDescent="0.2">
      <c r="A25" s="37" t="s">
        <v>93</v>
      </c>
      <c r="B25" s="292" t="s">
        <v>96</v>
      </c>
      <c r="C25" s="268"/>
      <c r="D25" s="268"/>
      <c r="E25" s="268"/>
      <c r="F25" s="266"/>
      <c r="G25" s="292" t="s">
        <v>98</v>
      </c>
      <c r="H25" s="268"/>
      <c r="I25" s="266"/>
      <c r="J25" s="292" t="s">
        <v>99</v>
      </c>
      <c r="K25" s="268"/>
      <c r="L25" s="268"/>
      <c r="M25" s="266"/>
      <c r="N25" s="7"/>
      <c r="O25" s="7"/>
      <c r="P25" s="7"/>
      <c r="Q25" s="7"/>
      <c r="R25" s="7"/>
      <c r="S25" s="7"/>
      <c r="T25" s="7"/>
      <c r="U25" s="7"/>
      <c r="V25" s="7"/>
      <c r="W25" s="7"/>
      <c r="X25" s="7"/>
      <c r="Y25" s="7"/>
      <c r="Z25" s="7"/>
    </row>
    <row r="26" spans="1:26" ht="46.5" customHeight="1" x14ac:dyDescent="0.2">
      <c r="A26" s="28">
        <v>1</v>
      </c>
      <c r="B26" s="272"/>
      <c r="C26" s="268"/>
      <c r="D26" s="268"/>
      <c r="E26" s="268"/>
      <c r="F26" s="266"/>
      <c r="G26" s="272"/>
      <c r="H26" s="268"/>
      <c r="I26" s="266"/>
      <c r="J26" s="272"/>
      <c r="K26" s="268"/>
      <c r="L26" s="268"/>
      <c r="M26" s="266"/>
      <c r="N26" s="7"/>
      <c r="O26" s="7"/>
      <c r="P26" s="7"/>
      <c r="Q26" s="7"/>
      <c r="R26" s="7"/>
      <c r="S26" s="7"/>
      <c r="T26" s="7"/>
      <c r="U26" s="7"/>
      <c r="V26" s="7"/>
      <c r="W26" s="7"/>
      <c r="X26" s="7"/>
      <c r="Y26" s="7"/>
      <c r="Z26" s="7"/>
    </row>
    <row r="27" spans="1:26" ht="46.5" customHeight="1" x14ac:dyDescent="0.2">
      <c r="A27" s="28">
        <v>2</v>
      </c>
      <c r="B27" s="272"/>
      <c r="C27" s="268"/>
      <c r="D27" s="268"/>
      <c r="E27" s="268"/>
      <c r="F27" s="266"/>
      <c r="G27" s="272"/>
      <c r="H27" s="268"/>
      <c r="I27" s="266"/>
      <c r="J27" s="272"/>
      <c r="K27" s="268"/>
      <c r="L27" s="268"/>
      <c r="M27" s="266"/>
      <c r="N27" s="7"/>
      <c r="O27" s="7"/>
      <c r="P27" s="7"/>
      <c r="Q27" s="7"/>
      <c r="R27" s="7"/>
      <c r="S27" s="7"/>
      <c r="T27" s="7"/>
      <c r="U27" s="7"/>
      <c r="V27" s="7"/>
      <c r="W27" s="7"/>
      <c r="X27" s="7"/>
      <c r="Y27" s="7"/>
      <c r="Z27" s="7"/>
    </row>
    <row r="28" spans="1:26" ht="46.5" customHeight="1" x14ac:dyDescent="0.2">
      <c r="A28" s="28">
        <v>3</v>
      </c>
      <c r="B28" s="272"/>
      <c r="C28" s="268"/>
      <c r="D28" s="268"/>
      <c r="E28" s="268"/>
      <c r="F28" s="266"/>
      <c r="G28" s="272"/>
      <c r="H28" s="268"/>
      <c r="I28" s="266"/>
      <c r="J28" s="272"/>
      <c r="K28" s="268"/>
      <c r="L28" s="268"/>
      <c r="M28" s="266"/>
      <c r="N28" s="7"/>
      <c r="O28" s="7"/>
      <c r="P28" s="7"/>
      <c r="Q28" s="7"/>
      <c r="R28" s="7"/>
      <c r="S28" s="7"/>
      <c r="T28" s="7"/>
      <c r="U28" s="7"/>
      <c r="V28" s="7"/>
      <c r="W28" s="7"/>
      <c r="X28" s="7"/>
      <c r="Y28" s="7"/>
      <c r="Z28" s="7"/>
    </row>
    <row r="29" spans="1:26" ht="46.5" customHeight="1" x14ac:dyDescent="0.2">
      <c r="A29" s="267" t="s">
        <v>106</v>
      </c>
      <c r="B29" s="268"/>
      <c r="C29" s="268"/>
      <c r="D29" s="268"/>
      <c r="E29" s="268"/>
      <c r="F29" s="268"/>
      <c r="G29" s="268"/>
      <c r="H29" s="268"/>
      <c r="I29" s="268"/>
      <c r="J29" s="268"/>
      <c r="K29" s="268"/>
      <c r="L29" s="268"/>
      <c r="M29" s="266"/>
      <c r="N29" s="7"/>
      <c r="O29" s="7"/>
      <c r="P29" s="7"/>
      <c r="Q29" s="7"/>
      <c r="R29" s="7"/>
      <c r="S29" s="7"/>
      <c r="T29" s="7"/>
      <c r="U29" s="7"/>
      <c r="V29" s="7"/>
      <c r="W29" s="7"/>
      <c r="X29" s="7"/>
      <c r="Y29" s="7"/>
      <c r="Z29" s="7"/>
    </row>
    <row r="30" spans="1:26" ht="46.5" customHeight="1" x14ac:dyDescent="0.25">
      <c r="A30" s="322" t="s">
        <v>108</v>
      </c>
      <c r="B30" s="268"/>
      <c r="C30" s="268"/>
      <c r="D30" s="268"/>
      <c r="E30" s="268"/>
      <c r="F30" s="268"/>
      <c r="G30" s="268"/>
      <c r="H30" s="268"/>
      <c r="I30" s="268"/>
      <c r="J30" s="268"/>
      <c r="K30" s="268"/>
      <c r="L30" s="268"/>
      <c r="M30" s="266"/>
      <c r="N30" s="1"/>
      <c r="O30" s="1"/>
      <c r="P30" s="1"/>
      <c r="Q30" s="1"/>
      <c r="R30" s="1"/>
      <c r="S30" s="1"/>
      <c r="T30" s="1"/>
      <c r="U30" s="1"/>
      <c r="V30" s="1"/>
      <c r="W30" s="1"/>
      <c r="X30" s="1"/>
      <c r="Y30" s="1"/>
      <c r="Z30" s="1"/>
    </row>
    <row r="31" spans="1:26" ht="46.5" customHeight="1" x14ac:dyDescent="0.2">
      <c r="A31" s="37" t="s">
        <v>93</v>
      </c>
      <c r="B31" s="292" t="s">
        <v>96</v>
      </c>
      <c r="C31" s="268"/>
      <c r="D31" s="268"/>
      <c r="E31" s="268"/>
      <c r="F31" s="266"/>
      <c r="G31" s="292" t="s">
        <v>98</v>
      </c>
      <c r="H31" s="268"/>
      <c r="I31" s="266"/>
      <c r="J31" s="292" t="s">
        <v>99</v>
      </c>
      <c r="K31" s="268"/>
      <c r="L31" s="268"/>
      <c r="M31" s="266"/>
      <c r="N31" s="2"/>
      <c r="O31" s="2"/>
      <c r="P31" s="2"/>
      <c r="Q31" s="2"/>
      <c r="R31" s="2"/>
      <c r="S31" s="2"/>
      <c r="T31" s="2"/>
      <c r="U31" s="2"/>
      <c r="V31" s="2"/>
      <c r="W31" s="2"/>
      <c r="X31" s="2"/>
      <c r="Y31" s="2"/>
      <c r="Z31" s="2"/>
    </row>
    <row r="32" spans="1:26" ht="46.5" customHeight="1" x14ac:dyDescent="0.2">
      <c r="A32" s="28">
        <v>1</v>
      </c>
      <c r="B32" s="272"/>
      <c r="C32" s="268"/>
      <c r="D32" s="268"/>
      <c r="E32" s="268"/>
      <c r="F32" s="266"/>
      <c r="G32" s="272"/>
      <c r="H32" s="268"/>
      <c r="I32" s="266"/>
      <c r="J32" s="298"/>
      <c r="K32" s="268"/>
      <c r="L32" s="268"/>
      <c r="M32" s="266"/>
      <c r="N32" s="2"/>
      <c r="O32" s="2"/>
      <c r="P32" s="2"/>
      <c r="Q32" s="2"/>
      <c r="R32" s="2"/>
      <c r="S32" s="2"/>
      <c r="T32" s="2"/>
      <c r="U32" s="2"/>
      <c r="V32" s="2"/>
      <c r="W32" s="2"/>
      <c r="X32" s="2"/>
      <c r="Y32" s="2"/>
      <c r="Z32" s="2"/>
    </row>
    <row r="33" spans="1:26" ht="46.5" customHeight="1" x14ac:dyDescent="0.2">
      <c r="A33" s="28">
        <v>2</v>
      </c>
      <c r="B33" s="272"/>
      <c r="C33" s="268"/>
      <c r="D33" s="268"/>
      <c r="E33" s="268"/>
      <c r="F33" s="266"/>
      <c r="G33" s="272"/>
      <c r="H33" s="268"/>
      <c r="I33" s="266"/>
      <c r="J33" s="298"/>
      <c r="K33" s="268"/>
      <c r="L33" s="268"/>
      <c r="M33" s="266"/>
      <c r="N33" s="2"/>
      <c r="O33" s="2"/>
      <c r="P33" s="2"/>
      <c r="Q33" s="2"/>
      <c r="R33" s="2"/>
      <c r="S33" s="2"/>
      <c r="T33" s="2"/>
      <c r="U33" s="2"/>
      <c r="V33" s="2"/>
      <c r="W33" s="2"/>
      <c r="X33" s="2"/>
      <c r="Y33" s="2"/>
      <c r="Z33" s="2"/>
    </row>
    <row r="34" spans="1:26" ht="46.5" customHeight="1" x14ac:dyDescent="0.2">
      <c r="A34" s="28">
        <v>3</v>
      </c>
      <c r="B34" s="272"/>
      <c r="C34" s="268"/>
      <c r="D34" s="268"/>
      <c r="E34" s="268"/>
      <c r="F34" s="266"/>
      <c r="G34" s="272"/>
      <c r="H34" s="268"/>
      <c r="I34" s="266"/>
      <c r="J34" s="298"/>
      <c r="K34" s="268"/>
      <c r="L34" s="268"/>
      <c r="M34" s="266"/>
      <c r="N34" s="2"/>
      <c r="O34" s="2"/>
      <c r="P34" s="2"/>
      <c r="Q34" s="2"/>
      <c r="R34" s="2"/>
      <c r="S34" s="2"/>
      <c r="T34" s="2"/>
      <c r="U34" s="2"/>
      <c r="V34" s="2"/>
      <c r="W34" s="2"/>
      <c r="X34" s="2"/>
      <c r="Y34" s="2"/>
      <c r="Z34" s="2"/>
    </row>
    <row r="35" spans="1:26" ht="36.75" customHeight="1" x14ac:dyDescent="0.2">
      <c r="A35" s="321" t="s">
        <v>112</v>
      </c>
      <c r="B35" s="268"/>
      <c r="C35" s="268"/>
      <c r="D35" s="268"/>
      <c r="E35" s="268"/>
      <c r="F35" s="268"/>
      <c r="G35" s="268"/>
      <c r="H35" s="268"/>
      <c r="I35" s="268"/>
      <c r="J35" s="268"/>
      <c r="K35" s="268"/>
      <c r="L35" s="268"/>
      <c r="M35" s="266"/>
      <c r="N35" s="2"/>
      <c r="O35" s="2"/>
      <c r="P35" s="2"/>
      <c r="Q35" s="2"/>
      <c r="R35" s="2"/>
      <c r="S35" s="2"/>
      <c r="T35" s="2"/>
      <c r="U35" s="2"/>
      <c r="V35" s="2"/>
      <c r="W35" s="2"/>
      <c r="X35" s="2"/>
      <c r="Y35" s="2"/>
      <c r="Z35" s="2"/>
    </row>
    <row r="36" spans="1:26" ht="38.25" customHeight="1" x14ac:dyDescent="0.2">
      <c r="A36" s="43" t="s">
        <v>6</v>
      </c>
      <c r="B36" s="297"/>
      <c r="C36" s="268"/>
      <c r="D36" s="268"/>
      <c r="E36" s="268"/>
      <c r="F36" s="268"/>
      <c r="G36" s="268"/>
      <c r="H36" s="268"/>
      <c r="I36" s="268"/>
      <c r="J36" s="266"/>
      <c r="K36" s="339" t="s">
        <v>120</v>
      </c>
      <c r="L36" s="268"/>
      <c r="M36" s="266"/>
      <c r="N36" s="2"/>
      <c r="O36" s="2"/>
      <c r="P36" s="2"/>
      <c r="Q36" s="2"/>
      <c r="R36" s="2"/>
      <c r="S36" s="2"/>
      <c r="T36" s="2"/>
      <c r="U36" s="2"/>
      <c r="V36" s="2"/>
      <c r="W36" s="2"/>
      <c r="X36" s="2"/>
      <c r="Y36" s="2"/>
      <c r="Z36" s="2"/>
    </row>
    <row r="37" spans="1:26" ht="50.25" customHeight="1" x14ac:dyDescent="0.2">
      <c r="A37" s="43" t="s">
        <v>15</v>
      </c>
      <c r="B37" s="343"/>
      <c r="C37" s="268"/>
      <c r="D37" s="266"/>
      <c r="E37" s="43" t="s">
        <v>20</v>
      </c>
      <c r="F37" s="297"/>
      <c r="G37" s="266"/>
      <c r="H37" s="43" t="s">
        <v>22</v>
      </c>
      <c r="I37" s="297"/>
      <c r="J37" s="266"/>
      <c r="K37" s="337"/>
      <c r="L37" s="268"/>
      <c r="M37" s="266"/>
      <c r="N37" s="2"/>
      <c r="O37" s="2"/>
      <c r="P37" s="2"/>
      <c r="Q37" s="2"/>
      <c r="R37" s="2"/>
      <c r="S37" s="2"/>
      <c r="T37" s="2"/>
      <c r="U37" s="2"/>
      <c r="V37" s="2"/>
      <c r="W37" s="2"/>
      <c r="X37" s="2"/>
      <c r="Y37" s="2"/>
      <c r="Z37" s="2"/>
    </row>
    <row r="38" spans="1:26" ht="43.5" customHeight="1" x14ac:dyDescent="0.2">
      <c r="A38" s="43" t="s">
        <v>136</v>
      </c>
      <c r="B38" s="315"/>
      <c r="C38" s="268"/>
      <c r="D38" s="268"/>
      <c r="E38" s="268"/>
      <c r="F38" s="268"/>
      <c r="G38" s="268"/>
      <c r="H38" s="268"/>
      <c r="I38" s="268"/>
      <c r="J38" s="268"/>
      <c r="K38" s="268"/>
      <c r="L38" s="268"/>
      <c r="M38" s="266"/>
      <c r="N38" s="2"/>
      <c r="O38" s="2"/>
      <c r="P38" s="2"/>
      <c r="Q38" s="2"/>
      <c r="R38" s="2"/>
      <c r="S38" s="2"/>
      <c r="T38" s="2"/>
      <c r="U38" s="2"/>
      <c r="V38" s="2"/>
      <c r="W38" s="2"/>
      <c r="X38" s="2"/>
      <c r="Y38" s="2"/>
      <c r="Z38" s="2"/>
    </row>
    <row r="39" spans="1:26" ht="36.75" customHeight="1" x14ac:dyDescent="0.25">
      <c r="A39" s="43" t="s">
        <v>25</v>
      </c>
      <c r="B39" s="290"/>
      <c r="C39" s="268"/>
      <c r="D39" s="266"/>
      <c r="E39" s="34" t="s">
        <v>47</v>
      </c>
      <c r="F39" s="297"/>
      <c r="G39" s="268"/>
      <c r="H39" s="266"/>
      <c r="I39" s="11" t="s">
        <v>27</v>
      </c>
      <c r="J39" s="297"/>
      <c r="K39" s="268"/>
      <c r="L39" s="268"/>
      <c r="M39" s="266"/>
      <c r="N39" s="1"/>
      <c r="O39" s="1"/>
      <c r="P39" s="1"/>
      <c r="Q39" s="1"/>
      <c r="R39" s="1"/>
      <c r="S39" s="1"/>
      <c r="T39" s="1"/>
      <c r="U39" s="1"/>
      <c r="V39" s="1"/>
      <c r="W39" s="1"/>
      <c r="X39" s="1"/>
      <c r="Y39" s="1"/>
      <c r="Z39" s="1"/>
    </row>
    <row r="40" spans="1:26" ht="51.75" customHeight="1" x14ac:dyDescent="0.25">
      <c r="A40" s="43" t="s">
        <v>139</v>
      </c>
      <c r="B40" s="290"/>
      <c r="C40" s="268"/>
      <c r="D40" s="266"/>
      <c r="E40" s="265" t="s">
        <v>140</v>
      </c>
      <c r="F40" s="266"/>
      <c r="G40" s="346"/>
      <c r="H40" s="268"/>
      <c r="I40" s="43" t="s">
        <v>144</v>
      </c>
      <c r="J40" s="297"/>
      <c r="K40" s="268"/>
      <c r="L40" s="268"/>
      <c r="M40" s="266"/>
      <c r="N40" s="1"/>
      <c r="O40" s="1"/>
      <c r="P40" s="1"/>
      <c r="Q40" s="1"/>
      <c r="R40" s="1"/>
      <c r="S40" s="1"/>
      <c r="T40" s="1"/>
      <c r="U40" s="1"/>
      <c r="V40" s="1"/>
      <c r="W40" s="1"/>
      <c r="X40" s="1"/>
      <c r="Y40" s="1"/>
      <c r="Z40" s="1"/>
    </row>
    <row r="41" spans="1:26" ht="52.5" customHeight="1" x14ac:dyDescent="0.35">
      <c r="A41" s="43" t="s">
        <v>145</v>
      </c>
      <c r="B41" s="288"/>
      <c r="C41" s="268"/>
      <c r="D41" s="266"/>
      <c r="E41" s="3" t="s">
        <v>146</v>
      </c>
      <c r="F41" s="288"/>
      <c r="G41" s="266"/>
      <c r="H41" s="34" t="s">
        <v>147</v>
      </c>
      <c r="I41" s="294"/>
      <c r="J41" s="295"/>
      <c r="K41" s="295"/>
      <c r="L41" s="295"/>
      <c r="M41" s="296"/>
      <c r="N41" s="1"/>
      <c r="O41" s="1"/>
      <c r="P41" s="1"/>
      <c r="Q41" s="1"/>
      <c r="R41" s="1"/>
      <c r="S41" s="1"/>
      <c r="T41" s="1"/>
      <c r="U41" s="1"/>
      <c r="V41" s="1"/>
      <c r="W41" s="1"/>
      <c r="X41" s="1"/>
      <c r="Y41" s="1"/>
      <c r="Z41" s="1"/>
    </row>
    <row r="42" spans="1:26" ht="78.75" customHeight="1" x14ac:dyDescent="0.25">
      <c r="A42" s="3" t="s">
        <v>148</v>
      </c>
      <c r="B42" s="293"/>
      <c r="C42" s="268"/>
      <c r="D42" s="268"/>
      <c r="E42" s="268"/>
      <c r="F42" s="266"/>
      <c r="G42" s="265" t="s">
        <v>149</v>
      </c>
      <c r="H42" s="268"/>
      <c r="I42" s="49"/>
      <c r="J42" s="265" t="s">
        <v>150</v>
      </c>
      <c r="K42" s="266"/>
      <c r="L42" s="290"/>
      <c r="M42" s="266"/>
      <c r="N42" s="1"/>
      <c r="O42" s="1"/>
      <c r="P42" s="1"/>
      <c r="Q42" s="1"/>
      <c r="R42" s="1"/>
      <c r="S42" s="1"/>
      <c r="T42" s="1"/>
      <c r="U42" s="1"/>
      <c r="V42" s="1"/>
      <c r="W42" s="1"/>
      <c r="X42" s="1"/>
      <c r="Y42" s="1"/>
      <c r="Z42" s="1"/>
    </row>
    <row r="43" spans="1:26" ht="46.5" customHeight="1" x14ac:dyDescent="0.25">
      <c r="A43" s="43" t="s">
        <v>151</v>
      </c>
      <c r="B43" s="290"/>
      <c r="C43" s="268"/>
      <c r="D43" s="268"/>
      <c r="E43" s="268"/>
      <c r="F43" s="268"/>
      <c r="G43" s="268"/>
      <c r="H43" s="268"/>
      <c r="I43" s="268"/>
      <c r="J43" s="268"/>
      <c r="K43" s="268"/>
      <c r="L43" s="268"/>
      <c r="M43" s="266"/>
      <c r="N43" s="1"/>
      <c r="O43" s="1"/>
      <c r="P43" s="1"/>
      <c r="Q43" s="1"/>
      <c r="R43" s="1"/>
      <c r="S43" s="1"/>
      <c r="T43" s="1"/>
      <c r="U43" s="1"/>
      <c r="V43" s="1"/>
      <c r="W43" s="1"/>
      <c r="X43" s="1"/>
      <c r="Y43" s="1"/>
      <c r="Z43" s="1"/>
    </row>
    <row r="44" spans="1:26" ht="27.75" customHeight="1" x14ac:dyDescent="0.2">
      <c r="A44" s="267" t="s">
        <v>152</v>
      </c>
      <c r="B44" s="268"/>
      <c r="C44" s="268"/>
      <c r="D44" s="268"/>
      <c r="E44" s="268"/>
      <c r="F44" s="268"/>
      <c r="G44" s="268"/>
      <c r="H44" s="268"/>
      <c r="I44" s="268"/>
      <c r="J44" s="268"/>
      <c r="K44" s="268"/>
      <c r="L44" s="268"/>
      <c r="M44" s="266"/>
      <c r="N44" s="2"/>
      <c r="O44" s="2"/>
      <c r="P44" s="2"/>
      <c r="Q44" s="2"/>
      <c r="R44" s="2"/>
      <c r="S44" s="2"/>
      <c r="T44" s="2"/>
      <c r="U44" s="2"/>
      <c r="V44" s="2"/>
      <c r="W44" s="2"/>
      <c r="X44" s="2"/>
      <c r="Y44" s="2"/>
      <c r="Z44" s="2"/>
    </row>
    <row r="45" spans="1:26" ht="50.25" customHeight="1" x14ac:dyDescent="0.2">
      <c r="A45" s="43" t="s">
        <v>153</v>
      </c>
      <c r="B45" s="290"/>
      <c r="C45" s="268"/>
      <c r="D45" s="268"/>
      <c r="E45" s="268"/>
      <c r="F45" s="268"/>
      <c r="G45" s="266"/>
      <c r="H45" s="3" t="s">
        <v>154</v>
      </c>
      <c r="I45" s="290"/>
      <c r="J45" s="268"/>
      <c r="K45" s="268"/>
      <c r="L45" s="268"/>
      <c r="M45" s="266"/>
      <c r="N45" s="2"/>
      <c r="O45" s="2"/>
      <c r="P45" s="2"/>
      <c r="Q45" s="2"/>
      <c r="R45" s="2"/>
      <c r="S45" s="2"/>
      <c r="T45" s="2"/>
      <c r="U45" s="2"/>
      <c r="V45" s="2"/>
      <c r="W45" s="2"/>
      <c r="X45" s="2"/>
      <c r="Y45" s="2"/>
      <c r="Z45" s="2"/>
    </row>
    <row r="46" spans="1:26" ht="50.25" customHeight="1" x14ac:dyDescent="0.2">
      <c r="A46" s="43" t="s">
        <v>155</v>
      </c>
      <c r="B46" s="297"/>
      <c r="C46" s="268"/>
      <c r="D46" s="268"/>
      <c r="E46" s="268"/>
      <c r="F46" s="268"/>
      <c r="G46" s="268"/>
      <c r="H46" s="268"/>
      <c r="I46" s="265" t="s">
        <v>156</v>
      </c>
      <c r="J46" s="266"/>
      <c r="K46" s="290"/>
      <c r="L46" s="268"/>
      <c r="M46" s="266"/>
      <c r="N46" s="2"/>
      <c r="O46" s="2"/>
      <c r="P46" s="2"/>
      <c r="Q46" s="2"/>
      <c r="R46" s="2"/>
      <c r="S46" s="2"/>
      <c r="T46" s="2"/>
      <c r="U46" s="2"/>
      <c r="V46" s="2"/>
      <c r="W46" s="2"/>
      <c r="X46" s="2"/>
      <c r="Y46" s="2"/>
      <c r="Z46" s="2"/>
    </row>
    <row r="47" spans="1:26" ht="60.75" customHeight="1" x14ac:dyDescent="0.2">
      <c r="A47" s="43" t="s">
        <v>157</v>
      </c>
      <c r="B47" s="288"/>
      <c r="C47" s="268"/>
      <c r="D47" s="266"/>
      <c r="E47" s="265" t="s">
        <v>158</v>
      </c>
      <c r="F47" s="266"/>
      <c r="G47" s="345"/>
      <c r="H47" s="266"/>
      <c r="I47" s="3" t="s">
        <v>159</v>
      </c>
      <c r="J47" s="333"/>
      <c r="K47" s="268"/>
      <c r="L47" s="268"/>
      <c r="M47" s="266"/>
      <c r="N47" s="2"/>
      <c r="O47" s="2"/>
      <c r="P47" s="2"/>
      <c r="Q47" s="2"/>
      <c r="R47" s="2"/>
      <c r="S47" s="2"/>
      <c r="T47" s="2"/>
      <c r="U47" s="2"/>
      <c r="V47" s="2"/>
      <c r="W47" s="2"/>
      <c r="X47" s="2"/>
      <c r="Y47" s="2"/>
      <c r="Z47" s="2"/>
    </row>
    <row r="48" spans="1:26" ht="46.5" customHeight="1" x14ac:dyDescent="0.2">
      <c r="A48" s="43" t="s">
        <v>25</v>
      </c>
      <c r="B48" s="290"/>
      <c r="C48" s="268"/>
      <c r="D48" s="266"/>
      <c r="E48" s="43" t="s">
        <v>27</v>
      </c>
      <c r="F48" s="297"/>
      <c r="G48" s="268"/>
      <c r="H48" s="266"/>
      <c r="I48" s="43" t="s">
        <v>160</v>
      </c>
      <c r="J48" s="341"/>
      <c r="K48" s="268"/>
      <c r="L48" s="268"/>
      <c r="M48" s="266"/>
      <c r="N48" s="2"/>
      <c r="O48" s="2"/>
      <c r="P48" s="2"/>
      <c r="Q48" s="2"/>
      <c r="R48" s="2"/>
      <c r="S48" s="2"/>
      <c r="T48" s="2"/>
      <c r="U48" s="2"/>
      <c r="V48" s="2"/>
      <c r="W48" s="2"/>
      <c r="X48" s="2"/>
      <c r="Y48" s="2"/>
      <c r="Z48" s="2"/>
    </row>
    <row r="49" spans="1:26" ht="26.25" customHeight="1" x14ac:dyDescent="0.2">
      <c r="A49" s="267" t="s">
        <v>161</v>
      </c>
      <c r="B49" s="268"/>
      <c r="C49" s="268"/>
      <c r="D49" s="268"/>
      <c r="E49" s="268"/>
      <c r="F49" s="268"/>
      <c r="G49" s="268"/>
      <c r="H49" s="268"/>
      <c r="I49" s="268"/>
      <c r="J49" s="268"/>
      <c r="K49" s="268"/>
      <c r="L49" s="268"/>
      <c r="M49" s="266"/>
      <c r="N49" s="2"/>
      <c r="O49" s="2"/>
      <c r="P49" s="2"/>
      <c r="Q49" s="2"/>
      <c r="R49" s="2"/>
      <c r="S49" s="2"/>
      <c r="T49" s="2"/>
      <c r="U49" s="2"/>
      <c r="V49" s="2"/>
      <c r="W49" s="2"/>
      <c r="X49" s="2"/>
      <c r="Y49" s="2"/>
      <c r="Z49" s="2"/>
    </row>
    <row r="50" spans="1:26" ht="60.75" customHeight="1" x14ac:dyDescent="0.2">
      <c r="A50" s="50" t="s">
        <v>70</v>
      </c>
      <c r="B50" s="285"/>
      <c r="C50" s="268"/>
      <c r="D50" s="268"/>
      <c r="E50" s="268"/>
      <c r="F50" s="266"/>
      <c r="G50" s="332" t="s">
        <v>163</v>
      </c>
      <c r="H50" s="266"/>
      <c r="I50" s="52"/>
      <c r="J50" s="43" t="s">
        <v>167</v>
      </c>
      <c r="K50" s="285"/>
      <c r="L50" s="268"/>
      <c r="M50" s="266"/>
      <c r="N50" s="55"/>
      <c r="O50" s="55"/>
      <c r="P50" s="55"/>
      <c r="Q50" s="55"/>
      <c r="R50" s="55"/>
      <c r="S50" s="55"/>
      <c r="T50" s="55"/>
      <c r="U50" s="55"/>
      <c r="V50" s="55"/>
      <c r="W50" s="55"/>
      <c r="X50" s="55"/>
      <c r="Y50" s="55"/>
      <c r="Z50" s="55"/>
    </row>
    <row r="51" spans="1:26" ht="66.75" customHeight="1" x14ac:dyDescent="0.2">
      <c r="A51" s="50" t="s">
        <v>70</v>
      </c>
      <c r="B51" s="285"/>
      <c r="C51" s="268"/>
      <c r="D51" s="268"/>
      <c r="E51" s="268"/>
      <c r="F51" s="266"/>
      <c r="G51" s="338" t="s">
        <v>163</v>
      </c>
      <c r="H51" s="266"/>
      <c r="I51" s="52"/>
      <c r="J51" s="43" t="s">
        <v>167</v>
      </c>
      <c r="K51" s="285"/>
      <c r="L51" s="268"/>
      <c r="M51" s="266"/>
      <c r="N51" s="55"/>
      <c r="O51" s="55"/>
      <c r="P51" s="55"/>
      <c r="Q51" s="55"/>
      <c r="R51" s="55"/>
      <c r="S51" s="55"/>
      <c r="T51" s="55"/>
      <c r="U51" s="55"/>
      <c r="V51" s="55"/>
      <c r="W51" s="55"/>
      <c r="X51" s="55"/>
      <c r="Y51" s="55"/>
      <c r="Z51" s="55"/>
    </row>
    <row r="52" spans="1:26" ht="42.75" customHeight="1" x14ac:dyDescent="0.2">
      <c r="A52" s="334" t="s">
        <v>171</v>
      </c>
      <c r="B52" s="335"/>
      <c r="C52" s="335"/>
      <c r="D52" s="335"/>
      <c r="E52" s="335"/>
      <c r="F52" s="335"/>
      <c r="G52" s="335"/>
      <c r="H52" s="335"/>
      <c r="I52" s="335"/>
      <c r="J52" s="335"/>
      <c r="K52" s="335"/>
      <c r="L52" s="335"/>
      <c r="M52" s="336"/>
      <c r="N52" s="57"/>
      <c r="O52" s="57"/>
      <c r="P52" s="57"/>
      <c r="Q52" s="57"/>
      <c r="R52" s="57"/>
      <c r="S52" s="57"/>
      <c r="T52" s="57"/>
      <c r="U52" s="57"/>
      <c r="V52" s="57"/>
      <c r="W52" s="57"/>
      <c r="X52" s="57"/>
      <c r="Y52" s="57"/>
      <c r="Z52" s="57"/>
    </row>
    <row r="53" spans="1:26" ht="44.25" customHeight="1" x14ac:dyDescent="0.2">
      <c r="A53" s="3" t="s">
        <v>6</v>
      </c>
      <c r="B53" s="315"/>
      <c r="C53" s="268"/>
      <c r="D53" s="268"/>
      <c r="E53" s="268"/>
      <c r="F53" s="268"/>
      <c r="G53" s="268"/>
      <c r="H53" s="268"/>
      <c r="I53" s="268"/>
      <c r="J53" s="266"/>
      <c r="K53" s="344" t="s">
        <v>177</v>
      </c>
      <c r="L53" s="268"/>
      <c r="M53" s="266"/>
      <c r="N53" s="60"/>
      <c r="O53" s="60"/>
      <c r="P53" s="60"/>
      <c r="Q53" s="60"/>
      <c r="R53" s="60"/>
      <c r="S53" s="60"/>
      <c r="T53" s="60"/>
      <c r="U53" s="60"/>
      <c r="V53" s="60"/>
      <c r="W53" s="60"/>
      <c r="X53" s="60"/>
      <c r="Y53" s="60"/>
      <c r="Z53" s="60"/>
    </row>
    <row r="54" spans="1:26" ht="49.5" customHeight="1" x14ac:dyDescent="0.2">
      <c r="A54" s="3" t="s">
        <v>15</v>
      </c>
      <c r="B54" s="342"/>
      <c r="C54" s="268"/>
      <c r="D54" s="266"/>
      <c r="E54" s="3" t="s">
        <v>20</v>
      </c>
      <c r="F54" s="315"/>
      <c r="G54" s="266"/>
      <c r="H54" s="3" t="s">
        <v>22</v>
      </c>
      <c r="I54" s="315"/>
      <c r="J54" s="266"/>
      <c r="K54" s="340" t="s">
        <v>380</v>
      </c>
      <c r="L54" s="268"/>
      <c r="M54" s="266"/>
      <c r="N54" s="60"/>
      <c r="O54" s="60"/>
      <c r="P54" s="60"/>
      <c r="Q54" s="60"/>
      <c r="R54" s="60"/>
      <c r="S54" s="60"/>
      <c r="T54" s="60"/>
      <c r="U54" s="60"/>
      <c r="V54" s="60"/>
      <c r="W54" s="60"/>
      <c r="X54" s="60"/>
      <c r="Y54" s="60"/>
      <c r="Z54" s="60"/>
    </row>
    <row r="55" spans="1:26" ht="42" customHeight="1" x14ac:dyDescent="0.2">
      <c r="A55" s="3" t="s">
        <v>136</v>
      </c>
      <c r="B55" s="315"/>
      <c r="C55" s="268"/>
      <c r="D55" s="268"/>
      <c r="E55" s="268"/>
      <c r="F55" s="268"/>
      <c r="G55" s="268"/>
      <c r="H55" s="268"/>
      <c r="I55" s="268"/>
      <c r="J55" s="268"/>
      <c r="K55" s="268"/>
      <c r="L55" s="268"/>
      <c r="M55" s="266"/>
      <c r="N55" s="60"/>
      <c r="O55" s="60"/>
      <c r="P55" s="60"/>
      <c r="Q55" s="60"/>
      <c r="R55" s="60"/>
      <c r="S55" s="60"/>
      <c r="T55" s="60"/>
      <c r="U55" s="60"/>
      <c r="V55" s="60"/>
      <c r="W55" s="60"/>
      <c r="X55" s="60"/>
      <c r="Y55" s="60"/>
      <c r="Z55" s="60"/>
    </row>
    <row r="56" spans="1:26" ht="52.5" customHeight="1" x14ac:dyDescent="0.2">
      <c r="A56" s="3" t="s">
        <v>25</v>
      </c>
      <c r="B56" s="315"/>
      <c r="C56" s="268"/>
      <c r="D56" s="266"/>
      <c r="E56" s="34" t="s">
        <v>47</v>
      </c>
      <c r="F56" s="315"/>
      <c r="G56" s="268"/>
      <c r="H56" s="266"/>
      <c r="I56" s="3" t="s">
        <v>187</v>
      </c>
      <c r="J56" s="315"/>
      <c r="K56" s="268"/>
      <c r="L56" s="268"/>
      <c r="M56" s="266"/>
      <c r="N56" s="2"/>
      <c r="O56" s="2"/>
      <c r="P56" s="2"/>
      <c r="Q56" s="2"/>
      <c r="R56" s="2"/>
      <c r="S56" s="2"/>
      <c r="T56" s="2"/>
      <c r="U56" s="2"/>
      <c r="V56" s="2"/>
      <c r="W56" s="2"/>
      <c r="X56" s="2"/>
      <c r="Y56" s="2"/>
      <c r="Z56" s="2"/>
    </row>
    <row r="57" spans="1:26" ht="63" customHeight="1" x14ac:dyDescent="0.25">
      <c r="A57" s="3" t="s">
        <v>139</v>
      </c>
      <c r="B57" s="315"/>
      <c r="C57" s="268"/>
      <c r="D57" s="266"/>
      <c r="E57" s="289" t="s">
        <v>140</v>
      </c>
      <c r="F57" s="266"/>
      <c r="G57" s="317"/>
      <c r="H57" s="268"/>
      <c r="I57" s="3" t="s">
        <v>144</v>
      </c>
      <c r="J57" s="315"/>
      <c r="K57" s="268"/>
      <c r="L57" s="268"/>
      <c r="M57" s="266"/>
      <c r="N57" s="1"/>
      <c r="O57" s="1"/>
      <c r="P57" s="1"/>
      <c r="Q57" s="1"/>
      <c r="R57" s="1"/>
      <c r="S57" s="1"/>
      <c r="T57" s="1"/>
      <c r="U57" s="1"/>
      <c r="V57" s="1"/>
      <c r="W57" s="1"/>
      <c r="X57" s="1"/>
      <c r="Y57" s="1"/>
      <c r="Z57" s="1"/>
    </row>
    <row r="58" spans="1:26" ht="54.75" customHeight="1" x14ac:dyDescent="0.25">
      <c r="A58" s="3" t="s">
        <v>145</v>
      </c>
      <c r="B58" s="311"/>
      <c r="C58" s="268"/>
      <c r="D58" s="266"/>
      <c r="E58" s="3" t="s">
        <v>146</v>
      </c>
      <c r="F58" s="311"/>
      <c r="G58" s="266"/>
      <c r="H58" s="3" t="s">
        <v>189</v>
      </c>
      <c r="I58" s="316"/>
      <c r="J58" s="268"/>
      <c r="K58" s="268"/>
      <c r="L58" s="268"/>
      <c r="M58" s="266"/>
      <c r="N58" s="1"/>
      <c r="O58" s="1"/>
      <c r="P58" s="1"/>
      <c r="Q58" s="1"/>
      <c r="R58" s="1"/>
      <c r="S58" s="1"/>
      <c r="T58" s="1"/>
      <c r="U58" s="1"/>
      <c r="V58" s="1"/>
      <c r="W58" s="1"/>
      <c r="X58" s="1"/>
      <c r="Y58" s="1"/>
      <c r="Z58" s="1"/>
    </row>
    <row r="59" spans="1:26" ht="76.5" customHeight="1" x14ac:dyDescent="0.25">
      <c r="A59" s="3" t="s">
        <v>148</v>
      </c>
      <c r="B59" s="315" t="s">
        <v>381</v>
      </c>
      <c r="C59" s="268"/>
      <c r="D59" s="268"/>
      <c r="E59" s="268"/>
      <c r="F59" s="266"/>
      <c r="G59" s="265" t="s">
        <v>149</v>
      </c>
      <c r="H59" s="268"/>
      <c r="I59" s="16"/>
      <c r="J59" s="289" t="s">
        <v>150</v>
      </c>
      <c r="K59" s="266"/>
      <c r="L59" s="315"/>
      <c r="M59" s="266"/>
      <c r="N59" s="1"/>
      <c r="O59" s="1"/>
      <c r="P59" s="1"/>
      <c r="Q59" s="1"/>
      <c r="R59" s="1"/>
      <c r="S59" s="1"/>
      <c r="T59" s="1"/>
      <c r="U59" s="1"/>
      <c r="V59" s="1"/>
      <c r="W59" s="1"/>
      <c r="X59" s="1"/>
      <c r="Y59" s="1"/>
      <c r="Z59" s="1"/>
    </row>
    <row r="60" spans="1:26" ht="39.75" customHeight="1" x14ac:dyDescent="0.25">
      <c r="A60" s="3" t="s">
        <v>193</v>
      </c>
      <c r="B60" s="288"/>
      <c r="C60" s="268"/>
      <c r="D60" s="268"/>
      <c r="E60" s="268"/>
      <c r="F60" s="268"/>
      <c r="G60" s="268"/>
      <c r="H60" s="268"/>
      <c r="I60" s="268"/>
      <c r="J60" s="268"/>
      <c r="K60" s="268"/>
      <c r="L60" s="268"/>
      <c r="M60" s="266"/>
      <c r="N60" s="1"/>
      <c r="O60" s="1"/>
      <c r="P60" s="1"/>
      <c r="Q60" s="1"/>
      <c r="R60" s="1"/>
      <c r="S60" s="1"/>
      <c r="T60" s="1"/>
      <c r="U60" s="1"/>
      <c r="V60" s="1"/>
      <c r="W60" s="1"/>
      <c r="X60" s="1"/>
      <c r="Y60" s="1"/>
      <c r="Z60" s="1"/>
    </row>
    <row r="61" spans="1:26" ht="35.25" customHeight="1" x14ac:dyDescent="0.25">
      <c r="A61" s="267" t="s">
        <v>195</v>
      </c>
      <c r="B61" s="268"/>
      <c r="C61" s="268"/>
      <c r="D61" s="268"/>
      <c r="E61" s="268"/>
      <c r="F61" s="268"/>
      <c r="G61" s="268"/>
      <c r="H61" s="268"/>
      <c r="I61" s="268"/>
      <c r="J61" s="268"/>
      <c r="K61" s="268"/>
      <c r="L61" s="268"/>
      <c r="M61" s="266"/>
      <c r="N61" s="1"/>
      <c r="O61" s="1"/>
      <c r="P61" s="1"/>
      <c r="Q61" s="1"/>
      <c r="R61" s="1"/>
      <c r="S61" s="1"/>
      <c r="T61" s="1"/>
      <c r="U61" s="1"/>
      <c r="V61" s="1"/>
      <c r="W61" s="1"/>
      <c r="X61" s="1"/>
      <c r="Y61" s="1"/>
      <c r="Z61" s="1"/>
    </row>
    <row r="62" spans="1:26" ht="39.75" customHeight="1" x14ac:dyDescent="0.25">
      <c r="A62" s="70" t="s">
        <v>153</v>
      </c>
      <c r="B62" s="284"/>
      <c r="C62" s="268"/>
      <c r="D62" s="268"/>
      <c r="E62" s="268"/>
      <c r="F62" s="268"/>
      <c r="G62" s="266"/>
      <c r="H62" s="72" t="s">
        <v>154</v>
      </c>
      <c r="I62" s="284"/>
      <c r="J62" s="268"/>
      <c r="K62" s="268"/>
      <c r="L62" s="268"/>
      <c r="M62" s="266"/>
      <c r="N62" s="1"/>
      <c r="O62" s="1"/>
      <c r="P62" s="1"/>
      <c r="Q62" s="1"/>
      <c r="R62" s="1"/>
      <c r="S62" s="1"/>
      <c r="T62" s="1"/>
      <c r="U62" s="1"/>
      <c r="V62" s="1"/>
      <c r="W62" s="1"/>
      <c r="X62" s="1"/>
      <c r="Y62" s="1"/>
      <c r="Z62" s="1"/>
    </row>
    <row r="63" spans="1:26" ht="48.75" customHeight="1" x14ac:dyDescent="0.25">
      <c r="A63" s="70" t="s">
        <v>155</v>
      </c>
      <c r="B63" s="280"/>
      <c r="C63" s="268"/>
      <c r="D63" s="268"/>
      <c r="E63" s="268"/>
      <c r="F63" s="268"/>
      <c r="G63" s="268"/>
      <c r="H63" s="268"/>
      <c r="I63" s="279" t="s">
        <v>156</v>
      </c>
      <c r="J63" s="266"/>
      <c r="K63" s="280"/>
      <c r="L63" s="268"/>
      <c r="M63" s="266"/>
      <c r="N63" s="1"/>
      <c r="O63" s="1"/>
      <c r="P63" s="1"/>
      <c r="Q63" s="1"/>
      <c r="R63" s="1"/>
      <c r="S63" s="1"/>
      <c r="T63" s="1"/>
      <c r="U63" s="1"/>
      <c r="V63" s="1"/>
      <c r="W63" s="1"/>
      <c r="X63" s="1"/>
      <c r="Y63" s="1"/>
      <c r="Z63" s="1"/>
    </row>
    <row r="64" spans="1:26" ht="57" customHeight="1" x14ac:dyDescent="0.25">
      <c r="A64" s="70" t="s">
        <v>157</v>
      </c>
      <c r="B64" s="286"/>
      <c r="C64" s="268"/>
      <c r="D64" s="266"/>
      <c r="E64" s="265" t="s">
        <v>158</v>
      </c>
      <c r="F64" s="266"/>
      <c r="G64" s="286"/>
      <c r="H64" s="266"/>
      <c r="I64" s="72" t="s">
        <v>159</v>
      </c>
      <c r="J64" s="284"/>
      <c r="K64" s="268"/>
      <c r="L64" s="268"/>
      <c r="M64" s="266"/>
      <c r="N64" s="1"/>
      <c r="O64" s="1"/>
      <c r="P64" s="1"/>
      <c r="Q64" s="1"/>
      <c r="R64" s="1"/>
      <c r="S64" s="1"/>
      <c r="T64" s="1"/>
      <c r="U64" s="1"/>
      <c r="V64" s="1"/>
      <c r="W64" s="1"/>
      <c r="X64" s="1"/>
      <c r="Y64" s="1"/>
      <c r="Z64" s="1"/>
    </row>
    <row r="65" spans="1:26" ht="45.75" customHeight="1" x14ac:dyDescent="0.25">
      <c r="A65" s="70" t="s">
        <v>25</v>
      </c>
      <c r="B65" s="284"/>
      <c r="C65" s="268"/>
      <c r="D65" s="266"/>
      <c r="E65" s="70" t="s">
        <v>27</v>
      </c>
      <c r="F65" s="280"/>
      <c r="G65" s="268"/>
      <c r="H65" s="266"/>
      <c r="I65" s="70" t="s">
        <v>160</v>
      </c>
      <c r="J65" s="279"/>
      <c r="K65" s="268"/>
      <c r="L65" s="268"/>
      <c r="M65" s="266"/>
      <c r="N65" s="1"/>
      <c r="O65" s="1"/>
      <c r="P65" s="1"/>
      <c r="Q65" s="1"/>
      <c r="R65" s="1"/>
      <c r="S65" s="1"/>
      <c r="T65" s="1"/>
      <c r="U65" s="1"/>
      <c r="V65" s="1"/>
      <c r="W65" s="1"/>
      <c r="X65" s="1"/>
      <c r="Y65" s="1"/>
      <c r="Z65" s="1"/>
    </row>
    <row r="66" spans="1:26" ht="29.25" customHeight="1" x14ac:dyDescent="0.2">
      <c r="A66" s="267" t="s">
        <v>201</v>
      </c>
      <c r="B66" s="268"/>
      <c r="C66" s="268"/>
      <c r="D66" s="268"/>
      <c r="E66" s="268"/>
      <c r="F66" s="268"/>
      <c r="G66" s="268"/>
      <c r="H66" s="268"/>
      <c r="I66" s="268"/>
      <c r="J66" s="268"/>
      <c r="K66" s="268"/>
      <c r="L66" s="268"/>
      <c r="M66" s="266"/>
      <c r="N66" s="2"/>
      <c r="O66" s="2"/>
      <c r="P66" s="2"/>
      <c r="Q66" s="2"/>
      <c r="R66" s="2"/>
      <c r="S66" s="2"/>
      <c r="T66" s="2"/>
      <c r="U66" s="2"/>
      <c r="V66" s="2"/>
      <c r="W66" s="2"/>
      <c r="X66" s="2"/>
      <c r="Y66" s="2"/>
      <c r="Z66" s="2"/>
    </row>
    <row r="67" spans="1:26" ht="72" customHeight="1" x14ac:dyDescent="0.25">
      <c r="A67" s="28" t="s">
        <v>70</v>
      </c>
      <c r="B67" s="272"/>
      <c r="C67" s="268"/>
      <c r="D67" s="268"/>
      <c r="E67" s="268"/>
      <c r="F67" s="266"/>
      <c r="G67" s="273" t="s">
        <v>163</v>
      </c>
      <c r="H67" s="266"/>
      <c r="I67" s="32"/>
      <c r="J67" s="34" t="s">
        <v>167</v>
      </c>
      <c r="K67" s="272"/>
      <c r="L67" s="268"/>
      <c r="M67" s="266"/>
      <c r="N67" s="1"/>
      <c r="O67" s="1"/>
      <c r="P67" s="1"/>
      <c r="Q67" s="1"/>
      <c r="R67" s="1"/>
      <c r="S67" s="1"/>
      <c r="T67" s="1"/>
      <c r="U67" s="1"/>
      <c r="V67" s="1"/>
      <c r="W67" s="1"/>
      <c r="X67" s="1"/>
      <c r="Y67" s="1"/>
      <c r="Z67" s="1"/>
    </row>
    <row r="68" spans="1:26" ht="66" customHeight="1" x14ac:dyDescent="0.25">
      <c r="A68" s="28" t="s">
        <v>70</v>
      </c>
      <c r="B68" s="272"/>
      <c r="C68" s="268"/>
      <c r="D68" s="268"/>
      <c r="E68" s="268"/>
      <c r="F68" s="266"/>
      <c r="G68" s="273" t="s">
        <v>163</v>
      </c>
      <c r="H68" s="266"/>
      <c r="I68" s="32"/>
      <c r="J68" s="34" t="s">
        <v>167</v>
      </c>
      <c r="K68" s="272"/>
      <c r="L68" s="268"/>
      <c r="M68" s="266"/>
      <c r="N68" s="1"/>
      <c r="O68" s="1"/>
      <c r="P68" s="1"/>
      <c r="Q68" s="1"/>
      <c r="R68" s="1"/>
      <c r="S68" s="1"/>
      <c r="T68" s="1"/>
      <c r="U68" s="1"/>
      <c r="V68" s="1"/>
      <c r="W68" s="1"/>
      <c r="X68" s="1"/>
      <c r="Y68" s="1"/>
      <c r="Z68" s="1"/>
    </row>
    <row r="69" spans="1:26" ht="31.5" customHeight="1" x14ac:dyDescent="0.3">
      <c r="A69" s="275"/>
      <c r="B69" s="268"/>
      <c r="C69" s="268"/>
      <c r="D69" s="268"/>
      <c r="E69" s="268"/>
      <c r="F69" s="268"/>
      <c r="G69" s="268"/>
      <c r="H69" s="268"/>
      <c r="I69" s="268"/>
      <c r="J69" s="268"/>
      <c r="K69" s="268"/>
      <c r="L69" s="268"/>
      <c r="M69" s="276"/>
      <c r="N69" s="1"/>
      <c r="O69" s="1"/>
      <c r="P69" s="1"/>
      <c r="Q69" s="1"/>
      <c r="R69" s="1"/>
      <c r="S69" s="1"/>
      <c r="T69" s="1"/>
      <c r="U69" s="1"/>
      <c r="V69" s="1"/>
      <c r="W69" s="1"/>
      <c r="X69" s="1"/>
      <c r="Y69" s="1"/>
      <c r="Z69" s="1"/>
    </row>
    <row r="70" spans="1:26" ht="45" customHeight="1" x14ac:dyDescent="0.2">
      <c r="A70" s="274" t="s">
        <v>210</v>
      </c>
      <c r="B70" s="268"/>
      <c r="C70" s="268"/>
      <c r="D70" s="268"/>
      <c r="E70" s="268"/>
      <c r="F70" s="268"/>
      <c r="G70" s="268"/>
      <c r="H70" s="268"/>
      <c r="I70" s="268"/>
      <c r="J70" s="268"/>
      <c r="K70" s="268"/>
      <c r="L70" s="268"/>
      <c r="M70" s="266"/>
      <c r="N70" s="2"/>
      <c r="O70" s="2"/>
      <c r="P70" s="2"/>
      <c r="Q70" s="2"/>
      <c r="R70" s="2"/>
      <c r="S70" s="2"/>
      <c r="T70" s="2"/>
      <c r="U70" s="2"/>
      <c r="V70" s="2"/>
      <c r="W70" s="2"/>
      <c r="X70" s="2"/>
      <c r="Y70" s="2"/>
      <c r="Z70" s="2"/>
    </row>
    <row r="71" spans="1:26" ht="36" customHeight="1" x14ac:dyDescent="0.2">
      <c r="A71" s="274" t="s">
        <v>212</v>
      </c>
      <c r="B71" s="268"/>
      <c r="C71" s="268"/>
      <c r="D71" s="268"/>
      <c r="E71" s="268"/>
      <c r="F71" s="268"/>
      <c r="G71" s="268"/>
      <c r="H71" s="268"/>
      <c r="I71" s="268"/>
      <c r="J71" s="268"/>
      <c r="K71" s="268"/>
      <c r="L71" s="268"/>
      <c r="M71" s="266"/>
      <c r="N71" s="2"/>
      <c r="O71" s="2"/>
      <c r="P71" s="2"/>
      <c r="Q71" s="2"/>
      <c r="R71" s="2"/>
      <c r="S71" s="2"/>
      <c r="T71" s="2"/>
      <c r="U71" s="2"/>
      <c r="V71" s="2"/>
      <c r="W71" s="2"/>
      <c r="X71" s="2"/>
      <c r="Y71" s="2"/>
      <c r="Z71" s="2"/>
    </row>
    <row r="72" spans="1:26" ht="27" customHeight="1" x14ac:dyDescent="0.2">
      <c r="A72" s="281" t="s">
        <v>132</v>
      </c>
      <c r="B72" s="268"/>
      <c r="C72" s="268"/>
      <c r="D72" s="268"/>
      <c r="E72" s="268"/>
      <c r="F72" s="268"/>
      <c r="G72" s="268"/>
      <c r="H72" s="268"/>
      <c r="I72" s="268"/>
      <c r="J72" s="268"/>
      <c r="K72" s="268"/>
      <c r="L72" s="268"/>
      <c r="M72" s="276"/>
      <c r="N72" s="2"/>
      <c r="O72" s="2"/>
      <c r="P72" s="2"/>
      <c r="Q72" s="2"/>
      <c r="R72" s="2"/>
      <c r="S72" s="2"/>
      <c r="T72" s="2"/>
      <c r="U72" s="2"/>
      <c r="V72" s="2"/>
      <c r="W72" s="2"/>
      <c r="X72" s="2"/>
      <c r="Y72" s="2"/>
      <c r="Z72" s="2"/>
    </row>
    <row r="73" spans="1:26" ht="73.5" customHeight="1" x14ac:dyDescent="0.2">
      <c r="A73" s="277" t="s">
        <v>135</v>
      </c>
      <c r="B73" s="268"/>
      <c r="C73" s="268"/>
      <c r="D73" s="268"/>
      <c r="E73" s="268"/>
      <c r="F73" s="268"/>
      <c r="G73" s="268"/>
      <c r="H73" s="268"/>
      <c r="I73" s="268"/>
      <c r="J73" s="268"/>
      <c r="K73" s="268"/>
      <c r="L73" s="268"/>
      <c r="M73" s="268"/>
      <c r="N73" s="2"/>
      <c r="O73" s="2"/>
      <c r="P73" s="2"/>
      <c r="Q73" s="2"/>
      <c r="R73" s="2"/>
      <c r="S73" s="2"/>
      <c r="T73" s="2"/>
      <c r="U73" s="2"/>
      <c r="V73" s="2"/>
      <c r="W73" s="2"/>
      <c r="X73" s="2"/>
      <c r="Y73" s="2"/>
      <c r="Z73" s="2"/>
    </row>
    <row r="74" spans="1:26" ht="73.5" customHeight="1" x14ac:dyDescent="0.2">
      <c r="A74" s="283" t="s">
        <v>215</v>
      </c>
      <c r="B74" s="268"/>
      <c r="C74" s="268"/>
      <c r="D74" s="268"/>
      <c r="E74" s="268"/>
      <c r="F74" s="268"/>
      <c r="G74" s="268"/>
      <c r="H74" s="268"/>
      <c r="I74" s="268"/>
      <c r="J74" s="268"/>
      <c r="K74" s="268"/>
      <c r="L74" s="268"/>
      <c r="M74" s="268"/>
      <c r="N74" s="2"/>
      <c r="O74" s="2"/>
      <c r="P74" s="2"/>
      <c r="Q74" s="2"/>
      <c r="R74" s="2"/>
      <c r="S74" s="2"/>
      <c r="T74" s="2"/>
      <c r="U74" s="2"/>
      <c r="V74" s="2"/>
      <c r="W74" s="2"/>
      <c r="X74" s="2"/>
      <c r="Y74" s="2"/>
      <c r="Z74" s="2"/>
    </row>
    <row r="75" spans="1:26" ht="61.5" customHeight="1" x14ac:dyDescent="0.3">
      <c r="A75" s="34" t="s">
        <v>217</v>
      </c>
      <c r="B75" s="282"/>
      <c r="C75" s="268"/>
      <c r="D75" s="268"/>
      <c r="E75" s="268"/>
      <c r="F75" s="268"/>
      <c r="G75" s="268"/>
      <c r="H75" s="266"/>
      <c r="I75" s="34" t="s">
        <v>141</v>
      </c>
      <c r="J75" s="278"/>
      <c r="K75" s="268"/>
      <c r="L75" s="268"/>
      <c r="M75" s="266"/>
      <c r="N75" s="1"/>
      <c r="O75" s="1"/>
      <c r="P75" s="1"/>
      <c r="Q75" s="1"/>
      <c r="R75" s="1"/>
      <c r="S75" s="1"/>
      <c r="T75" s="1"/>
      <c r="U75" s="1"/>
      <c r="V75" s="1"/>
      <c r="W75" s="1"/>
      <c r="X75" s="1"/>
      <c r="Y75" s="1"/>
      <c r="Z75" s="1"/>
    </row>
    <row r="76" spans="1:26" ht="61.5" customHeight="1" x14ac:dyDescent="0.3">
      <c r="A76" s="34" t="s">
        <v>218</v>
      </c>
      <c r="B76" s="282"/>
      <c r="C76" s="268"/>
      <c r="D76" s="268"/>
      <c r="E76" s="268"/>
      <c r="F76" s="268"/>
      <c r="G76" s="268"/>
      <c r="H76" s="266"/>
      <c r="I76" s="34" t="s">
        <v>141</v>
      </c>
      <c r="J76" s="278"/>
      <c r="K76" s="268"/>
      <c r="L76" s="268"/>
      <c r="M76" s="266"/>
      <c r="N76" s="1"/>
      <c r="O76" s="1"/>
      <c r="P76" s="1"/>
      <c r="Q76" s="1"/>
      <c r="R76" s="1"/>
      <c r="S76" s="1"/>
      <c r="T76" s="1"/>
      <c r="U76" s="1"/>
      <c r="V76" s="1"/>
      <c r="W76" s="1"/>
      <c r="X76" s="1"/>
      <c r="Y76" s="1"/>
      <c r="Z76" s="1"/>
    </row>
    <row r="77" spans="1:26" ht="61.5" customHeight="1" x14ac:dyDescent="0.3">
      <c r="A77" s="34" t="s">
        <v>219</v>
      </c>
      <c r="B77" s="282"/>
      <c r="C77" s="268"/>
      <c r="D77" s="268"/>
      <c r="E77" s="268"/>
      <c r="F77" s="268"/>
      <c r="G77" s="268"/>
      <c r="H77" s="266"/>
      <c r="I77" s="34" t="s">
        <v>141</v>
      </c>
      <c r="J77" s="278"/>
      <c r="K77" s="268"/>
      <c r="L77" s="268"/>
      <c r="M77" s="266"/>
      <c r="N77" s="1"/>
      <c r="O77" s="1"/>
      <c r="P77" s="1"/>
      <c r="Q77" s="1"/>
      <c r="R77" s="1"/>
      <c r="S77" s="1"/>
      <c r="T77" s="1"/>
      <c r="U77" s="1"/>
      <c r="V77" s="1"/>
      <c r="W77" s="1"/>
      <c r="X77" s="1"/>
      <c r="Y77" s="1"/>
      <c r="Z77" s="1"/>
    </row>
    <row r="78" spans="1:26" ht="27" customHeight="1" x14ac:dyDescent="0.45">
      <c r="A78" s="269" t="s">
        <v>224</v>
      </c>
      <c r="B78" s="270"/>
      <c r="C78" s="270"/>
      <c r="D78" s="270"/>
      <c r="E78" s="270"/>
      <c r="F78" s="270"/>
      <c r="G78" s="270"/>
      <c r="H78" s="270"/>
      <c r="I78" s="270"/>
      <c r="J78" s="270"/>
      <c r="K78" s="270"/>
      <c r="L78" s="270"/>
      <c r="M78" s="271"/>
      <c r="N78" s="1"/>
      <c r="O78" s="1"/>
      <c r="P78" s="1"/>
      <c r="Q78" s="1"/>
      <c r="R78" s="1"/>
      <c r="S78" s="1"/>
      <c r="T78" s="1"/>
      <c r="U78" s="1"/>
      <c r="V78" s="1"/>
      <c r="W78" s="1"/>
      <c r="X78" s="1"/>
      <c r="Y78" s="1"/>
      <c r="Z78" s="1"/>
    </row>
    <row r="79" spans="1:26" ht="27"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7"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7"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7"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7"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7"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7"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7"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7"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7"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7"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7"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7"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7"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7"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7"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7"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7"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7"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7"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7"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7"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7"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7"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7"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7"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7"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7"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7"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7"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7"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7"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7"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7"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7"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7"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7"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7"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7"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7"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7"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7"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7"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7"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7"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7"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7"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7"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7"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7"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7"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7"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7"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7"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7"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7"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7"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7"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7"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7"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7"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7"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7"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7"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7"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7"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7"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7"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7"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7"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7"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7"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7"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7"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7"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7"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7"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7"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7"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7"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7"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7"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7"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7"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7"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7"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7"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7"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7"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7"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7"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7"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7"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7"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7"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7"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7"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7"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7"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7"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7"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7"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7"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7"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7"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7"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7"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7"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7"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7"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7"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7"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7"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7"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7"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7"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7"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7"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7"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7"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7"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7"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7"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7"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7"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7"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7"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7"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7"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7"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7"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7"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7"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7"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7"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7"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7"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7"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7"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7"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7"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7"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7"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7"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7"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7"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7"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7"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7"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7"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7"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7"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7"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7"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7"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7"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7"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7"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7"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7"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7"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7"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7"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7"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7"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7"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7"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7"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7"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7"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7"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7"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7"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7"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7"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7"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7"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7"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7"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7"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7"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7"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7"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7"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7"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7"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7"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7"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7"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7"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7"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7"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7"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7"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7"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7"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7"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7"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7"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7"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7"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7"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7"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7"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7"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7"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7"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7"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7"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7"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7"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7"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7"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7"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7"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7"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7"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7"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7"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7"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7"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7"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7"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7"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7"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7"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7"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7"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7"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7"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7"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7"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7"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7"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7"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7"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7"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7"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7"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7"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7"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7"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7"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7"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7"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7"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7"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7"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7"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7"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7"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7"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7"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7"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7"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7"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7"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7"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7"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7"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7"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7"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7"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7"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7"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7"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7"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7"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7"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7"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7"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7"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7"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7"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7"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7"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7"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7"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7"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7"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7"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7"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7"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7"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7"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7"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7"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7"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7"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7"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7"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7"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7"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7"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7"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7"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7"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7"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7"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7"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7"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7"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7"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7"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7"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7"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7"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7"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7"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7"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7"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7"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7"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7"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7"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7"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7"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7"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7"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7"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7"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7"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7"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7"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7"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7"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7"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7"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7"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7"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7"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7"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7"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7"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7"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7"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7"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7"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7"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7"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7"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7"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7"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7"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7"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7"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7"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7"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7"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7"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7"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7"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7"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7"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7"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7"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7"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7"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7"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7"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7"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7"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7"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7"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7"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7"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7"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7"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7"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7"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7"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7"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7"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7"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7"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7"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7"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7"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7"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7"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7"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7"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7"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7"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7"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7"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7"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7"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7"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7"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7"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7"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7"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7"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7"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7"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7"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7"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7"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7"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7"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7"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7"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7"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7"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7"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7"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7"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7"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7"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7"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7"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7"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7"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7"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7"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7"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7"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7"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7"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7"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7"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7"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7"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7"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7"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7"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7"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7"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7"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7"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7"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7"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7"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7"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7"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7"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7"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7"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7"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7"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7"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7"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7"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7"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7"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7"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7"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7"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7"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7"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7"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7"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7"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7"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7"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7"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7"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7"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7"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7"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7"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7"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7"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7"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7"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7"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7"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7"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7"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7"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7"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7"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7"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7"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7"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7"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7"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7"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7"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7"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7"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7"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7"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7"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7"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7"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7"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7"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7"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7"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7"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7"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7"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7"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7"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7"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7"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7"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7"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7"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7"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7"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7"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7"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7"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7"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7"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7"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7"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7"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7"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7"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7"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7"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7"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7"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7"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7"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7"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7"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7"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7"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7"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7"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7"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7"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7"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7"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7"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7"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7"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7"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7"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7"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7"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7"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7"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7"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7"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7"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7"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7"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7"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7"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7"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7"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7"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7"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7"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7"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7"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7"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7"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7"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7"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7"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7"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7"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7"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7"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7"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7"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7"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7"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7"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7"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7"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7"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7"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7"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7"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7"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7"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7"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7"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7"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7"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7"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7"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7"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7"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7"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7"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7"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7"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7"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7"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7"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7"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7"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7"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7"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7"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7"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7"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7"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7"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7"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7"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7"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7"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7"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7"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7"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7"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7"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7"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7"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7"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7"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7"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7"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7"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7"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7"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7"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7"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7"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7"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7"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7"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7"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7"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7"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7"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7"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7"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7"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7"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7"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7"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7"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7"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7"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7"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7"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7"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7"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7"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7"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7"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7"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7"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7"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7"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7"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7"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7"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7"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7"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7"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7"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7"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7"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7"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7"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7"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7"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7"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7"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7"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7"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7"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7"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7"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7"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7"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7"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7"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7"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7"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7"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7"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7"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7"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7"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7"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7"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7"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7"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7"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7"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7"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7"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7"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7"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7"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7"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7"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7"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7"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7"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7"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7"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7"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7"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7"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7"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7"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7"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7"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7"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7"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7"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7"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7"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7"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7"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7"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7"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7"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7"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7"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7"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7"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7"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7"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7"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7"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7"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7"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7"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7"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7"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7"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7"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7"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7"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7"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7"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7"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7"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7"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7"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7"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7"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7"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7"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7"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7"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7"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7"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7"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7"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7"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7"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7"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7"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7"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7"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7"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7"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7"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7"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7"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7"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7"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7"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7"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7"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7"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7"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7"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7"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7"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7"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7"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7"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7"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7"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7"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7"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7"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7"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7"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7"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7"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7"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7"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7"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7"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7"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7"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7"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7"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7"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7"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7"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7"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7"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7"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7"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7"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7"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7"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7"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7"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7"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7"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7"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7"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7"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7"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7"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7"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7"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7"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7"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7"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7"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7"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7"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7"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7"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7"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7"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7"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7"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7"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7"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7"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7"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7"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7"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7"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7"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7"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7"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7"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7"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7"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7"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7"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7"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7"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7"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7"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7"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7"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7"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7"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7"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7"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7"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7"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7"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7"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7"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7"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7"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7"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7"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7"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7"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7"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7"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7"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7"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7"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7"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7"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7"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7"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7"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7"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7"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7"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7"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7"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7"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7"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7"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7"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7"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7"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7"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7"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7"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7"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7"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7"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7"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7"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7"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7"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7"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7"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7"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7"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7"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7"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7"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7"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7"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7"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7"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7"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7"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7"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7"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7"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7"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7"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7"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7"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7"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7"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7"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7"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7"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7"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7"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7"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7"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7"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7"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7"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7"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7"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7"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9">
    <mergeCell ref="K54:M54"/>
    <mergeCell ref="I54:J54"/>
    <mergeCell ref="B55:M55"/>
    <mergeCell ref="K51:M51"/>
    <mergeCell ref="J48:M48"/>
    <mergeCell ref="B46:H46"/>
    <mergeCell ref="B51:F51"/>
    <mergeCell ref="B54:D54"/>
    <mergeCell ref="B37:D37"/>
    <mergeCell ref="B40:D40"/>
    <mergeCell ref="B47:D47"/>
    <mergeCell ref="B48:D48"/>
    <mergeCell ref="K53:M53"/>
    <mergeCell ref="B53:J53"/>
    <mergeCell ref="G47:H47"/>
    <mergeCell ref="E47:F47"/>
    <mergeCell ref="B41:D41"/>
    <mergeCell ref="F41:G41"/>
    <mergeCell ref="F39:H39"/>
    <mergeCell ref="B38:M38"/>
    <mergeCell ref="L42:M42"/>
    <mergeCell ref="E40:F40"/>
    <mergeCell ref="G40:H40"/>
    <mergeCell ref="J40:M40"/>
    <mergeCell ref="J12:M12"/>
    <mergeCell ref="J13:K14"/>
    <mergeCell ref="J31:M31"/>
    <mergeCell ref="J32:M32"/>
    <mergeCell ref="J33:M33"/>
    <mergeCell ref="K36:M36"/>
    <mergeCell ref="K15:M15"/>
    <mergeCell ref="K18:M18"/>
    <mergeCell ref="J26:M26"/>
    <mergeCell ref="B56:D56"/>
    <mergeCell ref="B57:D57"/>
    <mergeCell ref="A13:E14"/>
    <mergeCell ref="A15:E15"/>
    <mergeCell ref="B18:E18"/>
    <mergeCell ref="B19:E19"/>
    <mergeCell ref="A49:M49"/>
    <mergeCell ref="G50:H50"/>
    <mergeCell ref="K50:M50"/>
    <mergeCell ref="K46:M46"/>
    <mergeCell ref="J47:M47"/>
    <mergeCell ref="A52:M52"/>
    <mergeCell ref="K37:M37"/>
    <mergeCell ref="F54:G54"/>
    <mergeCell ref="B45:G45"/>
    <mergeCell ref="G51:H51"/>
    <mergeCell ref="B39:D39"/>
    <mergeCell ref="I45:M45"/>
    <mergeCell ref="F48:H48"/>
    <mergeCell ref="J28:M28"/>
    <mergeCell ref="B28:F28"/>
    <mergeCell ref="G28:I28"/>
    <mergeCell ref="B43:M43"/>
    <mergeCell ref="G34:I34"/>
    <mergeCell ref="A1:M1"/>
    <mergeCell ref="A2:M2"/>
    <mergeCell ref="G10:H10"/>
    <mergeCell ref="G9:H9"/>
    <mergeCell ref="B36:J36"/>
    <mergeCell ref="A35:M35"/>
    <mergeCell ref="A29:M29"/>
    <mergeCell ref="A30:M30"/>
    <mergeCell ref="B31:F31"/>
    <mergeCell ref="G31:I31"/>
    <mergeCell ref="B32:F32"/>
    <mergeCell ref="G32:I32"/>
    <mergeCell ref="A24:M24"/>
    <mergeCell ref="B34:F34"/>
    <mergeCell ref="B12:D12"/>
    <mergeCell ref="A3:M3"/>
    <mergeCell ref="A4:M4"/>
    <mergeCell ref="J6:M6"/>
    <mergeCell ref="B5:M5"/>
    <mergeCell ref="B6:D6"/>
    <mergeCell ref="B8:F8"/>
    <mergeCell ref="B9:E9"/>
    <mergeCell ref="F6:H6"/>
    <mergeCell ref="K8:M8"/>
    <mergeCell ref="B64:D64"/>
    <mergeCell ref="B7:M7"/>
    <mergeCell ref="H8:I8"/>
    <mergeCell ref="J9:M9"/>
    <mergeCell ref="J56:M56"/>
    <mergeCell ref="F56:H56"/>
    <mergeCell ref="B63:H63"/>
    <mergeCell ref="I63:J63"/>
    <mergeCell ref="E64:F64"/>
    <mergeCell ref="J59:K59"/>
    <mergeCell ref="B58:D58"/>
    <mergeCell ref="B59:F59"/>
    <mergeCell ref="L59:M59"/>
    <mergeCell ref="F58:G58"/>
    <mergeCell ref="E57:F57"/>
    <mergeCell ref="B60:M60"/>
    <mergeCell ref="A61:M61"/>
    <mergeCell ref="B62:G62"/>
    <mergeCell ref="I62:M62"/>
    <mergeCell ref="J57:M57"/>
    <mergeCell ref="I58:M58"/>
    <mergeCell ref="G59:H59"/>
    <mergeCell ref="G57:H57"/>
    <mergeCell ref="K11:M11"/>
    <mergeCell ref="I13:I14"/>
    <mergeCell ref="H13:H14"/>
    <mergeCell ref="L13:M14"/>
    <mergeCell ref="G26:I26"/>
    <mergeCell ref="G27:I27"/>
    <mergeCell ref="A22:M22"/>
    <mergeCell ref="A16:M16"/>
    <mergeCell ref="A17:M17"/>
    <mergeCell ref="A20:M20"/>
    <mergeCell ref="A21:M21"/>
    <mergeCell ref="A23:M23"/>
    <mergeCell ref="K19:M19"/>
    <mergeCell ref="J27:M27"/>
    <mergeCell ref="J25:M25"/>
    <mergeCell ref="B26:F26"/>
    <mergeCell ref="B27:F27"/>
    <mergeCell ref="J64:M64"/>
    <mergeCell ref="K67:M67"/>
    <mergeCell ref="K68:M68"/>
    <mergeCell ref="B50:F50"/>
    <mergeCell ref="G64:H64"/>
    <mergeCell ref="K10:M10"/>
    <mergeCell ref="D10:F10"/>
    <mergeCell ref="A10:C10"/>
    <mergeCell ref="B11:F11"/>
    <mergeCell ref="G11:H11"/>
    <mergeCell ref="B25:F25"/>
    <mergeCell ref="G25:I25"/>
    <mergeCell ref="B42:F42"/>
    <mergeCell ref="G42:H42"/>
    <mergeCell ref="I41:M41"/>
    <mergeCell ref="J42:K42"/>
    <mergeCell ref="J39:M39"/>
    <mergeCell ref="J34:M34"/>
    <mergeCell ref="F37:G37"/>
    <mergeCell ref="B33:F33"/>
    <mergeCell ref="G33:I33"/>
    <mergeCell ref="I37:J37"/>
    <mergeCell ref="F13:F14"/>
    <mergeCell ref="G13:G14"/>
    <mergeCell ref="I46:J46"/>
    <mergeCell ref="A44:M44"/>
    <mergeCell ref="A78:M78"/>
    <mergeCell ref="B68:F68"/>
    <mergeCell ref="G68:H68"/>
    <mergeCell ref="A70:M70"/>
    <mergeCell ref="A69:M69"/>
    <mergeCell ref="A73:M73"/>
    <mergeCell ref="J76:M76"/>
    <mergeCell ref="J77:M77"/>
    <mergeCell ref="J65:M65"/>
    <mergeCell ref="A66:M66"/>
    <mergeCell ref="F65:H65"/>
    <mergeCell ref="A72:M72"/>
    <mergeCell ref="J75:M75"/>
    <mergeCell ref="B75:H75"/>
    <mergeCell ref="B76:H76"/>
    <mergeCell ref="B77:H77"/>
    <mergeCell ref="A74:M74"/>
    <mergeCell ref="A71:M71"/>
    <mergeCell ref="B67:F67"/>
    <mergeCell ref="G67:H67"/>
    <mergeCell ref="B65:D65"/>
    <mergeCell ref="K63:M63"/>
  </mergeCells>
  <pageMargins left="0.25" right="0.25" top="0.75" bottom="0.75" header="0" footer="0"/>
  <pageSetup scale="44" fitToHeight="0" orientation="portrait" horizontalDpi="300" verticalDpi="300" r:id="rId1"/>
  <drawing r:id="rId2"/>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Validacion!$I$1:$I$3</xm:f>
          </x14:formula1>
          <xm:sqref>G18:G19</xm:sqref>
        </x14:dataValidation>
        <x14:dataValidation type="list" allowBlank="1" showErrorMessage="1" xr:uid="{00000000-0002-0000-0000-000001000000}">
          <x14:formula1>
            <xm:f>Validacion!$C$1:$C$2</xm:f>
          </x14:formula1>
          <xm:sqref>J6</xm:sqref>
        </x14:dataValidation>
        <x14:dataValidation type="list" allowBlank="1" showErrorMessage="1" xr:uid="{00000000-0002-0000-0000-000002000000}">
          <x14:formula1>
            <xm:f>Validacion!$C$6:$C$8</xm:f>
          </x14:formula1>
          <xm:sqref>I10</xm:sqref>
        </x14:dataValidation>
        <x14:dataValidation type="list" allowBlank="1" showErrorMessage="1" xr:uid="{00000000-0002-0000-0000-000003000000}">
          <x14:formula1>
            <xm:f>Validacion!$F$1:$F$4</xm:f>
          </x14:formula1>
          <xm:sqref>B42</xm:sqref>
        </x14:dataValidation>
        <x14:dataValidation type="list" allowBlank="1" showErrorMessage="1" xr:uid="{00000000-0002-0000-0000-000004000000}">
          <x14:formula1>
            <xm:f>Validacion!$E$6:$E$7</xm:f>
          </x14:formula1>
          <xm:sqref>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00"/>
  <sheetViews>
    <sheetView workbookViewId="0"/>
  </sheetViews>
  <sheetFormatPr defaultColWidth="12.625" defaultRowHeight="15" customHeight="1" x14ac:dyDescent="0.2"/>
  <cols>
    <col min="1" max="1" width="10.375" customWidth="1"/>
    <col min="2" max="26" width="7.625" customWidth="1"/>
  </cols>
  <sheetData>
    <row r="1" spans="1:7" x14ac:dyDescent="0.25">
      <c r="D1" s="416"/>
      <c r="E1" s="319"/>
      <c r="F1" s="319"/>
    </row>
    <row r="2" spans="1:7" x14ac:dyDescent="0.25">
      <c r="A2" s="13" t="s">
        <v>305</v>
      </c>
    </row>
    <row r="3" spans="1:7" x14ac:dyDescent="0.25">
      <c r="A3" s="13" t="s">
        <v>367</v>
      </c>
      <c r="B3" s="414"/>
      <c r="C3" s="319"/>
      <c r="D3" s="319"/>
      <c r="E3" s="319"/>
      <c r="F3" s="319"/>
    </row>
    <row r="4" spans="1:7" x14ac:dyDescent="0.25">
      <c r="A4" s="13" t="s">
        <v>368</v>
      </c>
      <c r="C4" s="13" t="s">
        <v>369</v>
      </c>
      <c r="E4" s="13" t="s">
        <v>370</v>
      </c>
      <c r="G4" s="13" t="s">
        <v>371</v>
      </c>
    </row>
    <row r="5" spans="1:7" x14ac:dyDescent="0.25">
      <c r="A5" s="13" t="s">
        <v>372</v>
      </c>
      <c r="C5" s="13" t="s">
        <v>373</v>
      </c>
      <c r="E5" s="13" t="s">
        <v>374</v>
      </c>
      <c r="G5" s="13" t="s">
        <v>375</v>
      </c>
    </row>
    <row r="9" spans="1:7" x14ac:dyDescent="0.25">
      <c r="A9" s="224"/>
    </row>
    <row r="15" spans="1:7" x14ac:dyDescent="0.25">
      <c r="A15" s="224"/>
    </row>
    <row r="19" spans="1:1" x14ac:dyDescent="0.25">
      <c r="A19" s="224"/>
    </row>
    <row r="21" spans="1:1" ht="15.75" customHeight="1" x14ac:dyDescent="0.2"/>
    <row r="22" spans="1:1" ht="15.75" customHeight="1" x14ac:dyDescent="0.2"/>
    <row r="23" spans="1:1" ht="15.75" customHeight="1" x14ac:dyDescent="0.2"/>
    <row r="24" spans="1:1" ht="15.75" customHeight="1" x14ac:dyDescent="0.2"/>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D1:F1"/>
    <mergeCell ref="B3:F3"/>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pageSetUpPr fitToPage="1"/>
  </sheetPr>
  <dimension ref="A1:Z1000"/>
  <sheetViews>
    <sheetView workbookViewId="0">
      <selection activeCell="C9" sqref="C9"/>
    </sheetView>
  </sheetViews>
  <sheetFormatPr defaultColWidth="12.625" defaultRowHeight="15" customHeight="1" x14ac:dyDescent="0.2"/>
  <cols>
    <col min="1" max="1" width="44.25" customWidth="1"/>
    <col min="2" max="2" width="19.25" customWidth="1"/>
    <col min="3" max="3" width="23.25" customWidth="1"/>
    <col min="4" max="5" width="18.875" customWidth="1"/>
    <col min="6" max="6" width="32.375" customWidth="1"/>
    <col min="7" max="26" width="7.625" customWidth="1"/>
  </cols>
  <sheetData>
    <row r="1" spans="1:26" ht="28.5" x14ac:dyDescent="0.2">
      <c r="A1" s="318" t="s">
        <v>0</v>
      </c>
      <c r="B1" s="319"/>
      <c r="C1" s="319"/>
      <c r="D1" s="319"/>
      <c r="E1" s="319"/>
      <c r="F1" s="319"/>
    </row>
    <row r="2" spans="1:26" ht="21" x14ac:dyDescent="0.2">
      <c r="A2" s="363" t="s">
        <v>385</v>
      </c>
      <c r="B2" s="319"/>
      <c r="C2" s="319"/>
      <c r="D2" s="319"/>
      <c r="E2" s="319"/>
      <c r="F2" s="319"/>
    </row>
    <row r="3" spans="1:26" ht="18.75" x14ac:dyDescent="0.2">
      <c r="A3" s="354" t="s">
        <v>1</v>
      </c>
      <c r="B3" s="319"/>
      <c r="C3" s="319"/>
      <c r="D3" s="319"/>
      <c r="E3" s="319"/>
      <c r="F3" s="319"/>
    </row>
    <row r="4" spans="1:26" ht="15.75" x14ac:dyDescent="0.2">
      <c r="A4" s="361" t="s">
        <v>4</v>
      </c>
      <c r="B4" s="270"/>
      <c r="C4" s="270"/>
      <c r="D4" s="270"/>
      <c r="E4" s="270"/>
      <c r="F4" s="362"/>
    </row>
    <row r="5" spans="1:26" ht="15.75" x14ac:dyDescent="0.2">
      <c r="A5" s="360" t="s">
        <v>5</v>
      </c>
      <c r="B5" s="335"/>
      <c r="C5" s="335"/>
      <c r="D5" s="335"/>
      <c r="E5" s="335"/>
      <c r="F5" s="336"/>
      <c r="G5" s="2"/>
      <c r="H5" s="2"/>
      <c r="I5" s="2"/>
      <c r="J5" s="2"/>
      <c r="K5" s="2"/>
      <c r="L5" s="2"/>
      <c r="M5" s="2"/>
      <c r="N5" s="2"/>
      <c r="O5" s="2"/>
      <c r="P5" s="2"/>
      <c r="Q5" s="2"/>
      <c r="R5" s="2"/>
      <c r="S5" s="2"/>
      <c r="T5" s="2"/>
      <c r="U5" s="2"/>
      <c r="V5" s="2"/>
      <c r="W5" s="2"/>
      <c r="X5" s="2"/>
      <c r="Y5" s="2"/>
      <c r="Z5" s="2"/>
    </row>
    <row r="6" spans="1:26" ht="50.25" customHeight="1" x14ac:dyDescent="0.2">
      <c r="A6" s="4" t="s">
        <v>8</v>
      </c>
      <c r="B6" s="4" t="s">
        <v>10</v>
      </c>
      <c r="C6" s="4" t="s">
        <v>12</v>
      </c>
      <c r="D6" s="6" t="s">
        <v>14</v>
      </c>
      <c r="E6" s="6" t="s">
        <v>16</v>
      </c>
      <c r="F6" s="6" t="s">
        <v>18</v>
      </c>
      <c r="G6" s="7"/>
      <c r="H6" s="7"/>
      <c r="I6" s="7"/>
      <c r="J6" s="7"/>
      <c r="K6" s="7"/>
      <c r="L6" s="7"/>
      <c r="M6" s="7"/>
      <c r="N6" s="7"/>
      <c r="O6" s="7"/>
      <c r="P6" s="7"/>
      <c r="Q6" s="7"/>
      <c r="R6" s="7"/>
      <c r="S6" s="7"/>
      <c r="T6" s="7"/>
      <c r="U6" s="7"/>
      <c r="V6" s="7"/>
      <c r="W6" s="7"/>
      <c r="X6" s="7"/>
      <c r="Y6" s="7"/>
      <c r="Z6" s="7"/>
    </row>
    <row r="7" spans="1:26" x14ac:dyDescent="0.25">
      <c r="A7" s="8"/>
      <c r="B7" s="8"/>
      <c r="C7" s="8"/>
      <c r="D7" s="8"/>
      <c r="E7" s="8"/>
      <c r="F7" s="9" t="s">
        <v>21</v>
      </c>
    </row>
    <row r="8" spans="1:26" x14ac:dyDescent="0.25">
      <c r="A8" s="10"/>
      <c r="B8" s="10"/>
      <c r="C8" s="10"/>
      <c r="D8" s="10"/>
      <c r="E8" s="10"/>
      <c r="F8" s="9" t="s">
        <v>24</v>
      </c>
    </row>
    <row r="9" spans="1:26" x14ac:dyDescent="0.25">
      <c r="A9" s="263"/>
      <c r="B9" s="10"/>
      <c r="C9" s="10"/>
      <c r="D9" s="10"/>
      <c r="E9" s="10"/>
      <c r="F9" s="9" t="s">
        <v>26</v>
      </c>
    </row>
    <row r="10" spans="1:26" x14ac:dyDescent="0.25">
      <c r="A10" s="10"/>
      <c r="B10" s="10"/>
      <c r="C10" s="10"/>
      <c r="D10" s="10"/>
      <c r="E10" s="10"/>
      <c r="F10" s="9" t="s">
        <v>28</v>
      </c>
    </row>
    <row r="11" spans="1:26" x14ac:dyDescent="0.25">
      <c r="A11" s="10"/>
      <c r="B11" s="10"/>
      <c r="C11" s="10"/>
      <c r="D11" s="10"/>
      <c r="E11" s="10"/>
      <c r="F11" s="9" t="s">
        <v>28</v>
      </c>
    </row>
    <row r="12" spans="1:26" x14ac:dyDescent="0.25">
      <c r="A12" s="8"/>
      <c r="B12" s="8"/>
      <c r="C12" s="8"/>
      <c r="D12" s="8"/>
      <c r="E12" s="8"/>
      <c r="F12" s="9" t="s">
        <v>28</v>
      </c>
    </row>
    <row r="13" spans="1:26" x14ac:dyDescent="0.25">
      <c r="A13" s="8"/>
      <c r="B13" s="8"/>
      <c r="C13" s="8"/>
      <c r="D13" s="8"/>
      <c r="E13" s="8"/>
      <c r="F13" s="9" t="s">
        <v>31</v>
      </c>
    </row>
    <row r="14" spans="1:26" ht="17.25" customHeight="1" x14ac:dyDescent="0.25">
      <c r="A14" s="13" t="s">
        <v>33</v>
      </c>
    </row>
    <row r="15" spans="1:26" ht="35.25" customHeight="1" x14ac:dyDescent="0.2">
      <c r="A15" s="14" t="s">
        <v>41</v>
      </c>
      <c r="B15" s="365" t="s">
        <v>37</v>
      </c>
      <c r="C15" s="268"/>
      <c r="D15" s="266"/>
      <c r="E15" s="15" t="s">
        <v>39</v>
      </c>
      <c r="F15" s="17">
        <f>+SUM(F16:F20)</f>
        <v>0</v>
      </c>
      <c r="G15" s="2"/>
      <c r="H15" s="2"/>
      <c r="I15" s="2"/>
      <c r="J15" s="2"/>
      <c r="K15" s="2"/>
      <c r="L15" s="2"/>
      <c r="M15" s="2"/>
      <c r="N15" s="2"/>
      <c r="O15" s="2"/>
      <c r="P15" s="2"/>
      <c r="Q15" s="2"/>
      <c r="R15" s="2"/>
      <c r="S15" s="2"/>
      <c r="T15" s="2"/>
      <c r="U15" s="2"/>
      <c r="V15" s="2"/>
      <c r="W15" s="2"/>
      <c r="X15" s="2"/>
      <c r="Y15" s="2"/>
      <c r="Z15" s="2"/>
    </row>
    <row r="16" spans="1:26" x14ac:dyDescent="0.25">
      <c r="A16" s="8" t="s">
        <v>44</v>
      </c>
      <c r="B16" s="349"/>
      <c r="C16" s="268"/>
      <c r="D16" s="266"/>
      <c r="E16" s="8"/>
      <c r="F16" s="20">
        <v>0</v>
      </c>
    </row>
    <row r="17" spans="1:26" x14ac:dyDescent="0.25">
      <c r="A17" s="8" t="s">
        <v>49</v>
      </c>
      <c r="B17" s="349"/>
      <c r="C17" s="268"/>
      <c r="D17" s="266"/>
      <c r="E17" s="8"/>
      <c r="F17" s="20">
        <v>0</v>
      </c>
    </row>
    <row r="18" spans="1:26" x14ac:dyDescent="0.25">
      <c r="A18" s="8" t="s">
        <v>50</v>
      </c>
      <c r="B18" s="349"/>
      <c r="C18" s="268"/>
      <c r="D18" s="266"/>
      <c r="E18" s="8"/>
      <c r="F18" s="20">
        <v>0</v>
      </c>
    </row>
    <row r="19" spans="1:26" x14ac:dyDescent="0.25">
      <c r="A19" s="8" t="s">
        <v>52</v>
      </c>
      <c r="B19" s="349"/>
      <c r="C19" s="268"/>
      <c r="D19" s="266"/>
      <c r="E19" s="8"/>
      <c r="F19" s="20">
        <v>0</v>
      </c>
    </row>
    <row r="20" spans="1:26" x14ac:dyDescent="0.25">
      <c r="A20" s="8" t="s">
        <v>53</v>
      </c>
      <c r="B20" s="348"/>
      <c r="C20" s="268"/>
      <c r="D20" s="266"/>
      <c r="E20" s="21"/>
      <c r="F20" s="20">
        <v>0</v>
      </c>
    </row>
    <row r="21" spans="1:26" ht="32.25" customHeight="1" x14ac:dyDescent="0.2">
      <c r="A21" s="14" t="s">
        <v>58</v>
      </c>
      <c r="B21" s="365" t="s">
        <v>37</v>
      </c>
      <c r="C21" s="268"/>
      <c r="D21" s="266"/>
      <c r="E21" s="15" t="s">
        <v>39</v>
      </c>
      <c r="F21" s="17">
        <f>+SUM(F22:F25)</f>
        <v>0</v>
      </c>
      <c r="G21" s="2"/>
      <c r="H21" s="2"/>
      <c r="I21" s="2"/>
      <c r="J21" s="2"/>
      <c r="K21" s="2"/>
      <c r="L21" s="2"/>
      <c r="M21" s="2"/>
      <c r="N21" s="2"/>
      <c r="O21" s="2"/>
      <c r="P21" s="2"/>
      <c r="Q21" s="2"/>
      <c r="R21" s="2"/>
      <c r="S21" s="2"/>
      <c r="T21" s="2"/>
      <c r="U21" s="2"/>
      <c r="V21" s="2"/>
      <c r="W21" s="2"/>
      <c r="X21" s="2"/>
      <c r="Y21" s="2"/>
      <c r="Z21" s="2"/>
    </row>
    <row r="22" spans="1:26" ht="15.75" customHeight="1" x14ac:dyDescent="0.25">
      <c r="A22" s="22" t="s">
        <v>59</v>
      </c>
      <c r="B22" s="349"/>
      <c r="C22" s="268"/>
      <c r="D22" s="266"/>
      <c r="E22" s="8"/>
      <c r="F22" s="20">
        <v>0</v>
      </c>
    </row>
    <row r="23" spans="1:26" ht="15.75" customHeight="1" x14ac:dyDescent="0.25">
      <c r="A23" s="22" t="s">
        <v>60</v>
      </c>
      <c r="B23" s="349"/>
      <c r="C23" s="268"/>
      <c r="D23" s="266"/>
      <c r="E23" s="8"/>
      <c r="F23" s="20">
        <v>0</v>
      </c>
    </row>
    <row r="24" spans="1:26" ht="15.75" customHeight="1" x14ac:dyDescent="0.25">
      <c r="A24" s="22" t="s">
        <v>61</v>
      </c>
      <c r="B24" s="349"/>
      <c r="C24" s="268"/>
      <c r="D24" s="266"/>
      <c r="E24" s="8"/>
      <c r="F24" s="20">
        <v>0</v>
      </c>
    </row>
    <row r="25" spans="1:26" ht="15.75" customHeight="1" x14ac:dyDescent="0.25">
      <c r="A25" s="22" t="s">
        <v>63</v>
      </c>
      <c r="B25" s="349"/>
      <c r="C25" s="268"/>
      <c r="D25" s="266"/>
      <c r="E25" s="8"/>
      <c r="F25" s="20">
        <v>0</v>
      </c>
    </row>
    <row r="26" spans="1:26" ht="22.5" customHeight="1" x14ac:dyDescent="0.25">
      <c r="A26" s="24" t="s">
        <v>65</v>
      </c>
      <c r="B26" s="25"/>
      <c r="C26" s="25"/>
      <c r="D26" s="26"/>
      <c r="E26" s="26"/>
      <c r="F26" s="27">
        <f>+F15-F21</f>
        <v>0</v>
      </c>
    </row>
    <row r="27" spans="1:26" ht="12.75" customHeight="1" x14ac:dyDescent="0.2"/>
    <row r="28" spans="1:26" ht="36" customHeight="1" x14ac:dyDescent="0.2">
      <c r="A28" s="29" t="s">
        <v>71</v>
      </c>
      <c r="B28" s="15" t="s">
        <v>73</v>
      </c>
      <c r="C28" s="366" t="s">
        <v>75</v>
      </c>
      <c r="D28" s="266"/>
      <c r="E28" s="31" t="s">
        <v>78</v>
      </c>
      <c r="F28" s="33"/>
      <c r="G28" s="7"/>
      <c r="H28" s="7"/>
      <c r="I28" s="7"/>
      <c r="J28" s="7"/>
      <c r="K28" s="7"/>
      <c r="L28" s="7"/>
      <c r="M28" s="7"/>
      <c r="N28" s="7"/>
      <c r="O28" s="7"/>
      <c r="P28" s="7"/>
      <c r="Q28" s="7"/>
      <c r="R28" s="7"/>
      <c r="S28" s="7"/>
      <c r="T28" s="7"/>
      <c r="U28" s="7"/>
      <c r="V28" s="7"/>
      <c r="W28" s="7"/>
      <c r="X28" s="7"/>
      <c r="Y28" s="7"/>
      <c r="Z28" s="7"/>
    </row>
    <row r="29" spans="1:26" ht="15.75" customHeight="1" x14ac:dyDescent="0.25">
      <c r="A29" s="8" t="s">
        <v>81</v>
      </c>
      <c r="B29" s="8"/>
      <c r="C29" s="349"/>
      <c r="D29" s="266"/>
      <c r="E29" s="347">
        <v>0</v>
      </c>
      <c r="F29" s="266"/>
    </row>
    <row r="30" spans="1:26" ht="15.75" customHeight="1" x14ac:dyDescent="0.25">
      <c r="A30" s="8" t="s">
        <v>82</v>
      </c>
      <c r="B30" s="8"/>
      <c r="C30" s="349"/>
      <c r="D30" s="266"/>
      <c r="E30" s="347">
        <v>0</v>
      </c>
      <c r="F30" s="266"/>
    </row>
    <row r="31" spans="1:26" ht="15.75" customHeight="1" x14ac:dyDescent="0.25">
      <c r="A31" s="8" t="s">
        <v>83</v>
      </c>
      <c r="B31" s="8"/>
      <c r="C31" s="349"/>
      <c r="D31" s="266"/>
      <c r="E31" s="347">
        <v>0</v>
      </c>
      <c r="F31" s="266"/>
    </row>
    <row r="32" spans="1:26" ht="15.75" customHeight="1" x14ac:dyDescent="0.25">
      <c r="A32" s="8" t="s">
        <v>84</v>
      </c>
      <c r="B32" s="8"/>
      <c r="C32" s="349"/>
      <c r="D32" s="266"/>
      <c r="E32" s="347">
        <v>0</v>
      </c>
      <c r="F32" s="266"/>
    </row>
    <row r="33" spans="1:6" ht="15.75" customHeight="1" x14ac:dyDescent="0.25">
      <c r="A33" s="8" t="s">
        <v>86</v>
      </c>
      <c r="B33" s="8"/>
      <c r="C33" s="349"/>
      <c r="D33" s="266"/>
      <c r="E33" s="347">
        <v>0</v>
      </c>
      <c r="F33" s="266"/>
    </row>
    <row r="34" spans="1:6" ht="15.75" customHeight="1" x14ac:dyDescent="0.25">
      <c r="A34" s="8" t="s">
        <v>87</v>
      </c>
      <c r="B34" s="8"/>
      <c r="C34" s="349"/>
      <c r="D34" s="266"/>
      <c r="E34" s="347">
        <v>0</v>
      </c>
      <c r="F34" s="266"/>
    </row>
    <row r="35" spans="1:6" ht="22.5" customHeight="1" x14ac:dyDescent="0.25">
      <c r="A35" s="36" t="s">
        <v>88</v>
      </c>
      <c r="B35" s="36"/>
      <c r="C35" s="359"/>
      <c r="D35" s="266"/>
      <c r="E35" s="350">
        <f>+SUM(E29:F34)</f>
        <v>0</v>
      </c>
      <c r="F35" s="266"/>
    </row>
    <row r="36" spans="1:6" ht="14.25" customHeight="1" x14ac:dyDescent="0.2"/>
    <row r="37" spans="1:6" ht="29.25" customHeight="1" x14ac:dyDescent="0.25">
      <c r="A37" s="364" t="s">
        <v>92</v>
      </c>
      <c r="B37" s="268"/>
      <c r="C37" s="266"/>
      <c r="D37" s="15" t="s">
        <v>94</v>
      </c>
      <c r="E37" s="38" t="s">
        <v>95</v>
      </c>
      <c r="F37" s="39" t="s">
        <v>97</v>
      </c>
    </row>
    <row r="38" spans="1:6" ht="15.75" customHeight="1" x14ac:dyDescent="0.25">
      <c r="A38" s="358" t="s">
        <v>100</v>
      </c>
      <c r="B38" s="268"/>
      <c r="C38" s="266"/>
      <c r="D38" s="40"/>
      <c r="E38" s="8"/>
      <c r="F38" s="20">
        <v>0</v>
      </c>
    </row>
    <row r="39" spans="1:6" ht="15.75" customHeight="1" x14ac:dyDescent="0.25">
      <c r="A39" s="358" t="s">
        <v>101</v>
      </c>
      <c r="B39" s="268"/>
      <c r="C39" s="266"/>
      <c r="D39" s="40"/>
      <c r="E39" s="8"/>
      <c r="F39" s="20">
        <v>0</v>
      </c>
    </row>
    <row r="40" spans="1:6" ht="15.75" customHeight="1" x14ac:dyDescent="0.25">
      <c r="A40" s="358" t="s">
        <v>102</v>
      </c>
      <c r="B40" s="268"/>
      <c r="C40" s="266"/>
      <c r="D40" s="40"/>
      <c r="E40" s="8"/>
      <c r="F40" s="20">
        <v>0</v>
      </c>
    </row>
    <row r="41" spans="1:6" ht="15.75" customHeight="1" x14ac:dyDescent="0.25">
      <c r="A41" s="358" t="s">
        <v>103</v>
      </c>
      <c r="B41" s="268"/>
      <c r="C41" s="266"/>
      <c r="D41" s="40"/>
      <c r="E41" s="8"/>
      <c r="F41" s="20">
        <v>0</v>
      </c>
    </row>
    <row r="42" spans="1:6" ht="15.75" customHeight="1" x14ac:dyDescent="0.25">
      <c r="A42" s="358" t="s">
        <v>104</v>
      </c>
      <c r="B42" s="268"/>
      <c r="C42" s="266"/>
      <c r="D42" s="40"/>
      <c r="E42" s="8"/>
      <c r="F42" s="20">
        <v>0</v>
      </c>
    </row>
    <row r="43" spans="1:6" ht="15.75" customHeight="1" x14ac:dyDescent="0.25">
      <c r="A43" s="358" t="s">
        <v>105</v>
      </c>
      <c r="B43" s="268"/>
      <c r="C43" s="266"/>
      <c r="D43" s="40"/>
      <c r="E43" s="8"/>
      <c r="F43" s="20">
        <v>0</v>
      </c>
    </row>
    <row r="44" spans="1:6" ht="15.75" customHeight="1" x14ac:dyDescent="0.25">
      <c r="A44" s="352" t="s">
        <v>107</v>
      </c>
      <c r="B44" s="268"/>
      <c r="C44" s="266"/>
      <c r="D44" s="41"/>
      <c r="E44" s="41"/>
      <c r="F44" s="42">
        <f>SUM(F38:F43)</f>
        <v>0</v>
      </c>
    </row>
    <row r="45" spans="1:6" ht="22.5" customHeight="1" x14ac:dyDescent="0.25">
      <c r="A45" s="24" t="s">
        <v>110</v>
      </c>
      <c r="B45" s="25"/>
      <c r="C45" s="25"/>
      <c r="D45" s="26"/>
      <c r="E45" s="26"/>
      <c r="F45" s="27">
        <f>E35-F44</f>
        <v>0</v>
      </c>
    </row>
    <row r="46" spans="1:6" ht="14.25" customHeight="1" x14ac:dyDescent="0.3">
      <c r="A46" s="275"/>
      <c r="B46" s="268"/>
      <c r="C46" s="268"/>
      <c r="D46" s="268"/>
      <c r="E46" s="268"/>
      <c r="F46" s="276"/>
    </row>
    <row r="47" spans="1:6" ht="15.75" customHeight="1" x14ac:dyDescent="0.2">
      <c r="A47" s="274" t="s">
        <v>111</v>
      </c>
      <c r="B47" s="268"/>
      <c r="C47" s="268"/>
      <c r="D47" s="268"/>
      <c r="E47" s="268"/>
      <c r="F47" s="266"/>
    </row>
    <row r="48" spans="1:6" ht="15.75" customHeight="1" x14ac:dyDescent="0.2">
      <c r="A48" s="351" t="s">
        <v>113</v>
      </c>
      <c r="B48" s="268"/>
      <c r="C48" s="268"/>
      <c r="D48" s="268"/>
      <c r="E48" s="268"/>
      <c r="F48" s="266"/>
    </row>
    <row r="49" spans="1:26" ht="77.25" customHeight="1" x14ac:dyDescent="0.2">
      <c r="A49" s="44" t="s">
        <v>116</v>
      </c>
      <c r="B49" s="45"/>
      <c r="C49" s="353" t="s">
        <v>118</v>
      </c>
      <c r="D49" s="268"/>
      <c r="E49" s="45"/>
      <c r="F49" s="46" t="s">
        <v>119</v>
      </c>
    </row>
    <row r="50" spans="1:26" ht="66.75" customHeight="1" x14ac:dyDescent="0.2">
      <c r="A50" s="44" t="s">
        <v>124</v>
      </c>
      <c r="B50" s="45" t="s">
        <v>126</v>
      </c>
      <c r="C50" s="353" t="s">
        <v>127</v>
      </c>
      <c r="D50" s="268"/>
      <c r="E50" s="45"/>
      <c r="F50" s="46" t="s">
        <v>129</v>
      </c>
    </row>
    <row r="51" spans="1:26" ht="72.75" customHeight="1" x14ac:dyDescent="0.2">
      <c r="A51" s="44" t="s">
        <v>131</v>
      </c>
      <c r="B51" s="45"/>
      <c r="C51" s="353" t="s">
        <v>133</v>
      </c>
      <c r="D51" s="268"/>
      <c r="E51" s="45"/>
      <c r="F51" s="46" t="s">
        <v>134</v>
      </c>
    </row>
    <row r="52" spans="1:26" ht="15.75" customHeight="1" x14ac:dyDescent="0.2">
      <c r="A52" s="357" t="s">
        <v>132</v>
      </c>
      <c r="B52" s="268"/>
      <c r="C52" s="268"/>
      <c r="D52" s="268"/>
      <c r="E52" s="268"/>
      <c r="F52" s="276"/>
    </row>
    <row r="53" spans="1:26" ht="66.75" customHeight="1" x14ac:dyDescent="0.25">
      <c r="A53" s="283" t="s">
        <v>135</v>
      </c>
      <c r="B53" s="268"/>
      <c r="C53" s="268"/>
      <c r="D53" s="268"/>
      <c r="E53" s="268"/>
      <c r="F53" s="268"/>
      <c r="G53" s="47"/>
      <c r="H53" s="47"/>
      <c r="I53" s="47"/>
      <c r="J53" s="47"/>
      <c r="K53" s="47"/>
      <c r="L53" s="47"/>
      <c r="M53" s="47"/>
      <c r="N53" s="47"/>
      <c r="O53" s="47"/>
      <c r="P53" s="47"/>
      <c r="Q53" s="47"/>
      <c r="R53" s="47"/>
      <c r="S53" s="47"/>
      <c r="T53" s="47"/>
      <c r="U53" s="47"/>
      <c r="V53" s="47"/>
      <c r="W53" s="47"/>
      <c r="X53" s="47"/>
      <c r="Y53" s="47"/>
      <c r="Z53" s="47"/>
    </row>
    <row r="54" spans="1:26" ht="68.25" customHeight="1" x14ac:dyDescent="0.25">
      <c r="A54" s="283" t="s">
        <v>137</v>
      </c>
      <c r="B54" s="268"/>
      <c r="C54" s="268"/>
      <c r="D54" s="268"/>
      <c r="E54" s="268"/>
      <c r="F54" s="268"/>
      <c r="G54" s="47"/>
      <c r="H54" s="47"/>
      <c r="I54" s="47"/>
      <c r="J54" s="47"/>
      <c r="K54" s="47"/>
      <c r="L54" s="47"/>
      <c r="M54" s="47"/>
      <c r="N54" s="47"/>
      <c r="O54" s="47"/>
      <c r="P54" s="47"/>
      <c r="Q54" s="47"/>
      <c r="R54" s="47"/>
      <c r="S54" s="47"/>
      <c r="T54" s="47"/>
      <c r="U54" s="47"/>
      <c r="V54" s="47"/>
      <c r="W54" s="47"/>
      <c r="X54" s="47"/>
      <c r="Y54" s="47"/>
      <c r="Z54" s="47"/>
    </row>
    <row r="55" spans="1:26" ht="47.25" customHeight="1" x14ac:dyDescent="0.25">
      <c r="A55" s="48" t="s">
        <v>138</v>
      </c>
      <c r="B55" s="356"/>
      <c r="C55" s="266"/>
      <c r="D55" s="48" t="s">
        <v>141</v>
      </c>
      <c r="E55" s="355"/>
      <c r="F55" s="268"/>
    </row>
    <row r="56" spans="1:26" ht="47.25" customHeight="1" x14ac:dyDescent="0.25">
      <c r="A56" s="48" t="s">
        <v>142</v>
      </c>
      <c r="B56" s="356"/>
      <c r="C56" s="266"/>
      <c r="D56" s="48" t="s">
        <v>141</v>
      </c>
      <c r="E56" s="355"/>
      <c r="F56" s="268"/>
    </row>
    <row r="57" spans="1:26" ht="47.25" customHeight="1" x14ac:dyDescent="0.25">
      <c r="A57" s="48" t="s">
        <v>143</v>
      </c>
      <c r="B57" s="356"/>
      <c r="C57" s="266"/>
      <c r="D57" s="48" t="s">
        <v>141</v>
      </c>
      <c r="E57" s="355"/>
      <c r="F57" s="268"/>
    </row>
    <row r="58" spans="1:26" ht="15.75" customHeight="1" x14ac:dyDescent="0.2"/>
    <row r="59" spans="1:26" ht="15.75" customHeight="1" x14ac:dyDescent="0.2"/>
    <row r="60" spans="1:26" ht="15.75" customHeight="1" x14ac:dyDescent="0.2"/>
    <row r="61" spans="1:26" ht="15.75" customHeight="1" x14ac:dyDescent="0.2"/>
    <row r="62" spans="1:26" ht="15.75" customHeight="1" x14ac:dyDescent="0.2"/>
    <row r="63" spans="1:26" ht="15.75" customHeight="1" x14ac:dyDescent="0.2"/>
    <row r="64" spans="1:2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4">
    <mergeCell ref="B15:D15"/>
    <mergeCell ref="B16:D16"/>
    <mergeCell ref="A39:C39"/>
    <mergeCell ref="A40:C40"/>
    <mergeCell ref="A41:C41"/>
    <mergeCell ref="A42:C42"/>
    <mergeCell ref="C35:D35"/>
    <mergeCell ref="A5:F5"/>
    <mergeCell ref="A4:F4"/>
    <mergeCell ref="A2:F2"/>
    <mergeCell ref="A37:C37"/>
    <mergeCell ref="A38:C38"/>
    <mergeCell ref="B19:D19"/>
    <mergeCell ref="B21:D21"/>
    <mergeCell ref="B25:D25"/>
    <mergeCell ref="B22:D22"/>
    <mergeCell ref="B23:D23"/>
    <mergeCell ref="B24:D24"/>
    <mergeCell ref="C28:D28"/>
    <mergeCell ref="E32:F32"/>
    <mergeCell ref="E33:F33"/>
    <mergeCell ref="A1:F1"/>
    <mergeCell ref="A3:F3"/>
    <mergeCell ref="E56:F56"/>
    <mergeCell ref="E57:F57"/>
    <mergeCell ref="A53:F53"/>
    <mergeCell ref="A54:F54"/>
    <mergeCell ref="E55:F55"/>
    <mergeCell ref="B17:D17"/>
    <mergeCell ref="B18:D18"/>
    <mergeCell ref="B55:C55"/>
    <mergeCell ref="B56:C56"/>
    <mergeCell ref="B57:C57"/>
    <mergeCell ref="C51:D51"/>
    <mergeCell ref="A52:F52"/>
    <mergeCell ref="A43:C43"/>
    <mergeCell ref="A47:F47"/>
    <mergeCell ref="A48:F48"/>
    <mergeCell ref="A46:F46"/>
    <mergeCell ref="A44:C44"/>
    <mergeCell ref="C49:D49"/>
    <mergeCell ref="C50:D50"/>
    <mergeCell ref="E31:F31"/>
    <mergeCell ref="B20:D20"/>
    <mergeCell ref="C33:D33"/>
    <mergeCell ref="E34:F34"/>
    <mergeCell ref="E35:F35"/>
    <mergeCell ref="E29:F29"/>
    <mergeCell ref="E30:F30"/>
    <mergeCell ref="C30:D30"/>
    <mergeCell ref="C31:D31"/>
    <mergeCell ref="C32:D32"/>
    <mergeCell ref="C29:D29"/>
    <mergeCell ref="C34:D34"/>
  </mergeCells>
  <pageMargins left="0.25" right="0.25" top="0.75" bottom="0.75" header="0" footer="0"/>
  <pageSetup scale="50"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Validacion!$G$6:$G$9</xm:f>
          </x14:formula1>
          <xm:sqref>B29:B34</xm:sqref>
        </x14:dataValidation>
        <x14:dataValidation type="list" allowBlank="1" showErrorMessage="1" xr:uid="{00000000-0002-0000-0100-000001000000}">
          <x14:formula1>
            <xm:f>Validacion!$C$1:$C$2</xm:f>
          </x14:formula1>
          <xm:sqref>D8:D11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00FF"/>
    <pageSetUpPr fitToPage="1"/>
  </sheetPr>
  <dimension ref="A1:Z1000"/>
  <sheetViews>
    <sheetView workbookViewId="0">
      <selection activeCell="A3" sqref="A3:F3"/>
    </sheetView>
  </sheetViews>
  <sheetFormatPr defaultColWidth="12.625" defaultRowHeight="15" customHeight="1" x14ac:dyDescent="0.2"/>
  <cols>
    <col min="1" max="1" width="44.25" customWidth="1"/>
    <col min="2" max="2" width="19.25" customWidth="1"/>
    <col min="3" max="3" width="23.25" customWidth="1"/>
    <col min="4" max="5" width="18.875" customWidth="1"/>
    <col min="6" max="6" width="32.375" customWidth="1"/>
    <col min="7" max="26" width="7.625" customWidth="1"/>
  </cols>
  <sheetData>
    <row r="1" spans="1:26" ht="28.5" x14ac:dyDescent="0.2">
      <c r="A1" s="318" t="s">
        <v>0</v>
      </c>
      <c r="B1" s="319"/>
      <c r="C1" s="319"/>
      <c r="D1" s="319"/>
      <c r="E1" s="319"/>
      <c r="F1" s="319"/>
    </row>
    <row r="2" spans="1:26" ht="21" x14ac:dyDescent="0.2">
      <c r="A2" s="363" t="s">
        <v>386</v>
      </c>
      <c r="B2" s="319"/>
      <c r="C2" s="319"/>
      <c r="D2" s="319"/>
      <c r="E2" s="319"/>
      <c r="F2" s="319"/>
    </row>
    <row r="3" spans="1:26" ht="18.75" x14ac:dyDescent="0.2">
      <c r="A3" s="354" t="s">
        <v>1</v>
      </c>
      <c r="B3" s="319"/>
      <c r="C3" s="319"/>
      <c r="D3" s="319"/>
      <c r="E3" s="319"/>
      <c r="F3" s="319"/>
    </row>
    <row r="4" spans="1:26" ht="15.75" x14ac:dyDescent="0.2">
      <c r="A4" s="361" t="s">
        <v>2</v>
      </c>
      <c r="B4" s="270"/>
      <c r="C4" s="270"/>
      <c r="D4" s="270"/>
      <c r="E4" s="270"/>
      <c r="F4" s="362"/>
    </row>
    <row r="5" spans="1:26" ht="15.75" x14ac:dyDescent="0.2">
      <c r="A5" s="360" t="s">
        <v>5</v>
      </c>
      <c r="B5" s="335"/>
      <c r="C5" s="335"/>
      <c r="D5" s="335"/>
      <c r="E5" s="335"/>
      <c r="F5" s="336"/>
      <c r="G5" s="2"/>
      <c r="H5" s="2"/>
      <c r="I5" s="2"/>
      <c r="J5" s="2"/>
      <c r="K5" s="2"/>
      <c r="L5" s="2"/>
      <c r="M5" s="2"/>
      <c r="N5" s="2"/>
      <c r="O5" s="2"/>
      <c r="P5" s="2"/>
      <c r="Q5" s="2"/>
      <c r="R5" s="2"/>
      <c r="S5" s="2"/>
      <c r="T5" s="2"/>
      <c r="U5" s="2"/>
      <c r="V5" s="2"/>
      <c r="W5" s="2"/>
      <c r="X5" s="2"/>
      <c r="Y5" s="2"/>
      <c r="Z5" s="2"/>
    </row>
    <row r="6" spans="1:26" ht="50.25" customHeight="1" x14ac:dyDescent="0.2">
      <c r="A6" s="4" t="s">
        <v>7</v>
      </c>
      <c r="B6" s="4" t="s">
        <v>9</v>
      </c>
      <c r="C6" s="4" t="s">
        <v>11</v>
      </c>
      <c r="D6" s="6" t="s">
        <v>13</v>
      </c>
      <c r="E6" s="6" t="s">
        <v>17</v>
      </c>
      <c r="F6" s="6" t="s">
        <v>19</v>
      </c>
      <c r="G6" s="7"/>
      <c r="H6" s="7"/>
      <c r="I6" s="7"/>
      <c r="J6" s="7"/>
      <c r="K6" s="7"/>
      <c r="L6" s="7"/>
      <c r="M6" s="7"/>
      <c r="N6" s="7"/>
      <c r="O6" s="7"/>
      <c r="P6" s="7"/>
      <c r="Q6" s="7"/>
      <c r="R6" s="7"/>
      <c r="S6" s="7"/>
      <c r="T6" s="7"/>
      <c r="U6" s="7"/>
      <c r="V6" s="7"/>
      <c r="W6" s="7"/>
      <c r="X6" s="7"/>
      <c r="Y6" s="7"/>
      <c r="Z6" s="7"/>
    </row>
    <row r="7" spans="1:26" x14ac:dyDescent="0.25">
      <c r="A7" s="8"/>
      <c r="B7" s="8"/>
      <c r="C7" s="8"/>
      <c r="D7" s="8"/>
      <c r="E7" s="8"/>
      <c r="F7" s="9" t="s">
        <v>21</v>
      </c>
    </row>
    <row r="8" spans="1:26" x14ac:dyDescent="0.25">
      <c r="A8" s="10"/>
      <c r="B8" s="10"/>
      <c r="C8" s="10"/>
      <c r="D8" s="10"/>
      <c r="E8" s="10"/>
      <c r="F8" s="9" t="s">
        <v>24</v>
      </c>
    </row>
    <row r="9" spans="1:26" x14ac:dyDescent="0.25">
      <c r="A9" s="10"/>
      <c r="B9" s="10"/>
      <c r="C9" s="10"/>
      <c r="D9" s="10"/>
      <c r="E9" s="10"/>
      <c r="F9" s="9" t="s">
        <v>26</v>
      </c>
    </row>
    <row r="10" spans="1:26" x14ac:dyDescent="0.25">
      <c r="A10" s="10"/>
      <c r="B10" s="10"/>
      <c r="C10" s="10"/>
      <c r="D10" s="10"/>
      <c r="E10" s="10"/>
      <c r="F10" s="9" t="s">
        <v>28</v>
      </c>
    </row>
    <row r="11" spans="1:26" x14ac:dyDescent="0.25">
      <c r="A11" s="10"/>
      <c r="B11" s="10"/>
      <c r="C11" s="10"/>
      <c r="D11" s="10"/>
      <c r="E11" s="10"/>
      <c r="F11" s="9" t="s">
        <v>28</v>
      </c>
    </row>
    <row r="12" spans="1:26" x14ac:dyDescent="0.25">
      <c r="A12" s="8"/>
      <c r="B12" s="8"/>
      <c r="C12" s="8"/>
      <c r="D12" s="8"/>
      <c r="E12" s="8"/>
      <c r="F12" s="9" t="s">
        <v>28</v>
      </c>
    </row>
    <row r="13" spans="1:26" x14ac:dyDescent="0.25">
      <c r="A13" s="8"/>
      <c r="B13" s="8"/>
      <c r="C13" s="8"/>
      <c r="D13" s="8"/>
      <c r="E13" s="8"/>
      <c r="F13" s="9" t="s">
        <v>31</v>
      </c>
    </row>
    <row r="14" spans="1:26" ht="17.25" customHeight="1" x14ac:dyDescent="0.25">
      <c r="A14" s="13" t="s">
        <v>33</v>
      </c>
    </row>
    <row r="15" spans="1:26" ht="35.25" customHeight="1" x14ac:dyDescent="0.2">
      <c r="A15" s="14" t="s">
        <v>35</v>
      </c>
      <c r="B15" s="365" t="s">
        <v>37</v>
      </c>
      <c r="C15" s="268"/>
      <c r="D15" s="266"/>
      <c r="E15" s="15" t="s">
        <v>39</v>
      </c>
      <c r="F15" s="17">
        <f>+SUM(F16:F20)</f>
        <v>0</v>
      </c>
      <c r="G15" s="2"/>
      <c r="H15" s="2"/>
      <c r="I15" s="2"/>
      <c r="J15" s="2"/>
      <c r="K15" s="2"/>
      <c r="L15" s="2"/>
      <c r="M15" s="2"/>
      <c r="N15" s="2"/>
      <c r="O15" s="2"/>
      <c r="P15" s="2"/>
      <c r="Q15" s="2"/>
      <c r="R15" s="2"/>
      <c r="S15" s="2"/>
      <c r="T15" s="2"/>
      <c r="U15" s="2"/>
      <c r="V15" s="2"/>
      <c r="W15" s="2"/>
      <c r="X15" s="2"/>
      <c r="Y15" s="2"/>
      <c r="Z15" s="2"/>
    </row>
    <row r="16" spans="1:26" x14ac:dyDescent="0.25">
      <c r="A16" s="8" t="s">
        <v>44</v>
      </c>
      <c r="B16" s="349"/>
      <c r="C16" s="268"/>
      <c r="D16" s="266"/>
      <c r="E16" s="8"/>
      <c r="F16" s="20">
        <v>0</v>
      </c>
    </row>
    <row r="17" spans="1:26" x14ac:dyDescent="0.25">
      <c r="A17" s="8" t="s">
        <v>49</v>
      </c>
      <c r="B17" s="349"/>
      <c r="C17" s="268"/>
      <c r="D17" s="266"/>
      <c r="E17" s="8"/>
      <c r="F17" s="20">
        <v>0</v>
      </c>
    </row>
    <row r="18" spans="1:26" x14ac:dyDescent="0.25">
      <c r="A18" s="8" t="s">
        <v>50</v>
      </c>
      <c r="B18" s="349"/>
      <c r="C18" s="268"/>
      <c r="D18" s="266"/>
      <c r="E18" s="8"/>
      <c r="F18" s="20">
        <v>0</v>
      </c>
    </row>
    <row r="19" spans="1:26" x14ac:dyDescent="0.25">
      <c r="A19" s="8" t="s">
        <v>52</v>
      </c>
      <c r="B19" s="349"/>
      <c r="C19" s="268"/>
      <c r="D19" s="266"/>
      <c r="E19" s="8"/>
      <c r="F19" s="20">
        <v>0</v>
      </c>
    </row>
    <row r="20" spans="1:26" x14ac:dyDescent="0.25">
      <c r="A20" s="8" t="s">
        <v>53</v>
      </c>
      <c r="B20" s="348"/>
      <c r="C20" s="268"/>
      <c r="D20" s="266"/>
      <c r="E20" s="21"/>
      <c r="F20" s="20">
        <v>0</v>
      </c>
    </row>
    <row r="21" spans="1:26" ht="32.25" customHeight="1" x14ac:dyDescent="0.2">
      <c r="A21" s="14" t="s">
        <v>55</v>
      </c>
      <c r="B21" s="365" t="s">
        <v>37</v>
      </c>
      <c r="C21" s="268"/>
      <c r="D21" s="266"/>
      <c r="E21" s="15" t="s">
        <v>39</v>
      </c>
      <c r="F21" s="17">
        <f>+SUM(F22:F25)</f>
        <v>0</v>
      </c>
      <c r="G21" s="2"/>
      <c r="H21" s="2"/>
      <c r="I21" s="2"/>
      <c r="J21" s="2"/>
      <c r="K21" s="2"/>
      <c r="L21" s="2"/>
      <c r="M21" s="2"/>
      <c r="N21" s="2"/>
      <c r="O21" s="2"/>
      <c r="P21" s="2"/>
      <c r="Q21" s="2"/>
      <c r="R21" s="2"/>
      <c r="S21" s="2"/>
      <c r="T21" s="2"/>
      <c r="U21" s="2"/>
      <c r="V21" s="2"/>
      <c r="W21" s="2"/>
      <c r="X21" s="2"/>
      <c r="Y21" s="2"/>
      <c r="Z21" s="2"/>
    </row>
    <row r="22" spans="1:26" ht="15.75" customHeight="1" x14ac:dyDescent="0.25">
      <c r="A22" s="22" t="s">
        <v>59</v>
      </c>
      <c r="B22" s="349"/>
      <c r="C22" s="268"/>
      <c r="D22" s="266"/>
      <c r="E22" s="8"/>
      <c r="F22" s="20">
        <v>0</v>
      </c>
    </row>
    <row r="23" spans="1:26" ht="15.75" customHeight="1" x14ac:dyDescent="0.25">
      <c r="A23" s="22" t="s">
        <v>60</v>
      </c>
      <c r="B23" s="349"/>
      <c r="C23" s="268"/>
      <c r="D23" s="266"/>
      <c r="E23" s="8"/>
      <c r="F23" s="20">
        <v>0</v>
      </c>
    </row>
    <row r="24" spans="1:26" ht="15.75" customHeight="1" x14ac:dyDescent="0.25">
      <c r="A24" s="22" t="s">
        <v>61</v>
      </c>
      <c r="B24" s="349"/>
      <c r="C24" s="268"/>
      <c r="D24" s="266"/>
      <c r="E24" s="8"/>
      <c r="F24" s="20">
        <v>0</v>
      </c>
    </row>
    <row r="25" spans="1:26" ht="15.75" customHeight="1" x14ac:dyDescent="0.25">
      <c r="A25" s="22" t="s">
        <v>63</v>
      </c>
      <c r="B25" s="349"/>
      <c r="C25" s="268"/>
      <c r="D25" s="266"/>
      <c r="E25" s="8"/>
      <c r="F25" s="20">
        <v>0</v>
      </c>
    </row>
    <row r="26" spans="1:26" ht="22.5" customHeight="1" x14ac:dyDescent="0.25">
      <c r="A26" s="24" t="s">
        <v>65</v>
      </c>
      <c r="B26" s="25"/>
      <c r="C26" s="25"/>
      <c r="D26" s="26"/>
      <c r="E26" s="26"/>
      <c r="F26" s="27">
        <f>+F15-F21</f>
        <v>0</v>
      </c>
    </row>
    <row r="27" spans="1:26" ht="12.75" customHeight="1" x14ac:dyDescent="0.2"/>
    <row r="28" spans="1:26" ht="36" customHeight="1" x14ac:dyDescent="0.2">
      <c r="A28" s="29" t="s">
        <v>72</v>
      </c>
      <c r="B28" s="15" t="s">
        <v>74</v>
      </c>
      <c r="C28" s="366" t="s">
        <v>76</v>
      </c>
      <c r="D28" s="266"/>
      <c r="E28" s="31" t="s">
        <v>78</v>
      </c>
      <c r="F28" s="33"/>
      <c r="G28" s="7"/>
      <c r="H28" s="7"/>
      <c r="I28" s="7"/>
      <c r="J28" s="7"/>
      <c r="K28" s="7"/>
      <c r="L28" s="7"/>
      <c r="M28" s="7"/>
      <c r="N28" s="7"/>
      <c r="O28" s="7"/>
      <c r="P28" s="7"/>
      <c r="Q28" s="7"/>
      <c r="R28" s="7"/>
      <c r="S28" s="7"/>
      <c r="T28" s="7"/>
      <c r="U28" s="7"/>
      <c r="V28" s="7"/>
      <c r="W28" s="7"/>
      <c r="X28" s="7"/>
      <c r="Y28" s="7"/>
      <c r="Z28" s="7"/>
    </row>
    <row r="29" spans="1:26" ht="15.75" customHeight="1" x14ac:dyDescent="0.25">
      <c r="A29" s="8" t="s">
        <v>81</v>
      </c>
      <c r="B29" s="8"/>
      <c r="C29" s="349"/>
      <c r="D29" s="266"/>
      <c r="E29" s="347">
        <v>0</v>
      </c>
      <c r="F29" s="266"/>
    </row>
    <row r="30" spans="1:26" ht="15.75" customHeight="1" x14ac:dyDescent="0.25">
      <c r="A30" s="8" t="s">
        <v>82</v>
      </c>
      <c r="B30" s="8"/>
      <c r="C30" s="349"/>
      <c r="D30" s="266"/>
      <c r="E30" s="347">
        <v>0</v>
      </c>
      <c r="F30" s="266"/>
    </row>
    <row r="31" spans="1:26" ht="15.75" customHeight="1" x14ac:dyDescent="0.25">
      <c r="A31" s="8" t="s">
        <v>83</v>
      </c>
      <c r="B31" s="8"/>
      <c r="C31" s="349"/>
      <c r="D31" s="266"/>
      <c r="E31" s="347">
        <v>0</v>
      </c>
      <c r="F31" s="266"/>
    </row>
    <row r="32" spans="1:26" ht="15.75" customHeight="1" x14ac:dyDescent="0.25">
      <c r="A32" s="8" t="s">
        <v>84</v>
      </c>
      <c r="B32" s="8"/>
      <c r="C32" s="349"/>
      <c r="D32" s="266"/>
      <c r="E32" s="347">
        <v>0</v>
      </c>
      <c r="F32" s="266"/>
    </row>
    <row r="33" spans="1:6" ht="15.75" customHeight="1" x14ac:dyDescent="0.25">
      <c r="A33" s="8" t="s">
        <v>86</v>
      </c>
      <c r="B33" s="8"/>
      <c r="C33" s="349"/>
      <c r="D33" s="266"/>
      <c r="E33" s="347">
        <v>0</v>
      </c>
      <c r="F33" s="266"/>
    </row>
    <row r="34" spans="1:6" ht="15.75" customHeight="1" x14ac:dyDescent="0.25">
      <c r="A34" s="8" t="s">
        <v>87</v>
      </c>
      <c r="B34" s="8"/>
      <c r="C34" s="349"/>
      <c r="D34" s="266"/>
      <c r="E34" s="347">
        <v>0</v>
      </c>
      <c r="F34" s="266"/>
    </row>
    <row r="35" spans="1:6" ht="22.5" customHeight="1" x14ac:dyDescent="0.25">
      <c r="A35" s="36" t="s">
        <v>88</v>
      </c>
      <c r="B35" s="36"/>
      <c r="C35" s="359"/>
      <c r="D35" s="266"/>
      <c r="E35" s="367">
        <f>SUM(E29:F34)</f>
        <v>0</v>
      </c>
      <c r="F35" s="266"/>
    </row>
    <row r="36" spans="1:6" ht="14.25" customHeight="1" x14ac:dyDescent="0.2"/>
    <row r="37" spans="1:6" ht="29.25" customHeight="1" x14ac:dyDescent="0.25">
      <c r="A37" s="364" t="s">
        <v>91</v>
      </c>
      <c r="B37" s="268"/>
      <c r="C37" s="266"/>
      <c r="D37" s="15" t="s">
        <v>94</v>
      </c>
      <c r="E37" s="38" t="s">
        <v>95</v>
      </c>
      <c r="F37" s="39" t="s">
        <v>97</v>
      </c>
    </row>
    <row r="38" spans="1:6" ht="15.75" customHeight="1" x14ac:dyDescent="0.25">
      <c r="A38" s="358" t="s">
        <v>100</v>
      </c>
      <c r="B38" s="268"/>
      <c r="C38" s="266"/>
      <c r="D38" s="40"/>
      <c r="E38" s="8"/>
      <c r="F38" s="20">
        <v>0</v>
      </c>
    </row>
    <row r="39" spans="1:6" ht="15.75" customHeight="1" x14ac:dyDescent="0.25">
      <c r="A39" s="358" t="s">
        <v>101</v>
      </c>
      <c r="B39" s="268"/>
      <c r="C39" s="266"/>
      <c r="D39" s="40"/>
      <c r="E39" s="8"/>
      <c r="F39" s="20">
        <v>0</v>
      </c>
    </row>
    <row r="40" spans="1:6" ht="15.75" customHeight="1" x14ac:dyDescent="0.25">
      <c r="A40" s="358" t="s">
        <v>102</v>
      </c>
      <c r="B40" s="268"/>
      <c r="C40" s="266"/>
      <c r="D40" s="40"/>
      <c r="E40" s="8"/>
      <c r="F40" s="20">
        <v>0</v>
      </c>
    </row>
    <row r="41" spans="1:6" ht="15.75" customHeight="1" x14ac:dyDescent="0.25">
      <c r="A41" s="358" t="s">
        <v>103</v>
      </c>
      <c r="B41" s="268"/>
      <c r="C41" s="266"/>
      <c r="D41" s="40"/>
      <c r="E41" s="8"/>
      <c r="F41" s="20">
        <v>0</v>
      </c>
    </row>
    <row r="42" spans="1:6" ht="15.75" customHeight="1" x14ac:dyDescent="0.25">
      <c r="A42" s="358" t="s">
        <v>104</v>
      </c>
      <c r="B42" s="268"/>
      <c r="C42" s="266"/>
      <c r="D42" s="40"/>
      <c r="E42" s="8"/>
      <c r="F42" s="20">
        <v>0</v>
      </c>
    </row>
    <row r="43" spans="1:6" ht="15.75" customHeight="1" x14ac:dyDescent="0.25">
      <c r="A43" s="358" t="s">
        <v>105</v>
      </c>
      <c r="B43" s="268"/>
      <c r="C43" s="266"/>
      <c r="D43" s="40"/>
      <c r="E43" s="8"/>
      <c r="F43" s="20">
        <v>0</v>
      </c>
    </row>
    <row r="44" spans="1:6" ht="15.75" customHeight="1" x14ac:dyDescent="0.25">
      <c r="A44" s="352" t="s">
        <v>109</v>
      </c>
      <c r="B44" s="268"/>
      <c r="C44" s="266"/>
      <c r="D44" s="41"/>
      <c r="E44" s="41"/>
      <c r="F44" s="42">
        <f>SUM(F38:F43)</f>
        <v>0</v>
      </c>
    </row>
    <row r="45" spans="1:6" ht="22.5" customHeight="1" x14ac:dyDescent="0.25">
      <c r="A45" s="24" t="s">
        <v>110</v>
      </c>
      <c r="B45" s="25"/>
      <c r="C45" s="25"/>
      <c r="D45" s="26"/>
      <c r="E45" s="26"/>
      <c r="F45" s="27">
        <f>E35-F44</f>
        <v>0</v>
      </c>
    </row>
    <row r="46" spans="1:6" ht="14.25" customHeight="1" x14ac:dyDescent="0.3">
      <c r="A46" s="275"/>
      <c r="B46" s="268"/>
      <c r="C46" s="268"/>
      <c r="D46" s="268"/>
      <c r="E46" s="268"/>
      <c r="F46" s="276"/>
    </row>
    <row r="47" spans="1:6" ht="15.75" customHeight="1" x14ac:dyDescent="0.2">
      <c r="A47" s="274" t="s">
        <v>111</v>
      </c>
      <c r="B47" s="268"/>
      <c r="C47" s="268"/>
      <c r="D47" s="268"/>
      <c r="E47" s="268"/>
      <c r="F47" s="266"/>
    </row>
    <row r="48" spans="1:6" ht="15.75" customHeight="1" x14ac:dyDescent="0.2">
      <c r="A48" s="351" t="s">
        <v>113</v>
      </c>
      <c r="B48" s="268"/>
      <c r="C48" s="268"/>
      <c r="D48" s="268"/>
      <c r="E48" s="268"/>
      <c r="F48" s="266"/>
    </row>
    <row r="49" spans="1:6" ht="46.5" customHeight="1" x14ac:dyDescent="0.2">
      <c r="A49" s="44" t="s">
        <v>114</v>
      </c>
      <c r="B49" s="45"/>
      <c r="C49" s="353" t="s">
        <v>115</v>
      </c>
      <c r="D49" s="268"/>
      <c r="E49" s="45"/>
      <c r="F49" s="46" t="s">
        <v>117</v>
      </c>
    </row>
    <row r="50" spans="1:6" ht="68.25" customHeight="1" x14ac:dyDescent="0.2">
      <c r="A50" s="44" t="s">
        <v>121</v>
      </c>
      <c r="B50" s="45"/>
      <c r="C50" s="353" t="s">
        <v>122</v>
      </c>
      <c r="D50" s="268"/>
      <c r="E50" s="45"/>
      <c r="F50" s="46" t="s">
        <v>123</v>
      </c>
    </row>
    <row r="51" spans="1:6" ht="72" customHeight="1" x14ac:dyDescent="0.2">
      <c r="A51" s="44" t="s">
        <v>125</v>
      </c>
      <c r="B51" s="45"/>
      <c r="C51" s="353" t="s">
        <v>128</v>
      </c>
      <c r="D51" s="268"/>
      <c r="E51" s="45"/>
      <c r="F51" s="46" t="s">
        <v>130</v>
      </c>
    </row>
    <row r="52" spans="1:6" ht="15.75" customHeight="1" x14ac:dyDescent="0.2">
      <c r="A52" s="357" t="s">
        <v>132</v>
      </c>
      <c r="B52" s="268"/>
      <c r="C52" s="268"/>
      <c r="D52" s="268"/>
      <c r="E52" s="268"/>
      <c r="F52" s="276"/>
    </row>
    <row r="53" spans="1:6" ht="66.75" customHeight="1" x14ac:dyDescent="0.2">
      <c r="A53" s="283" t="s">
        <v>135</v>
      </c>
      <c r="B53" s="268"/>
      <c r="C53" s="268"/>
      <c r="D53" s="268"/>
      <c r="E53" s="268"/>
      <c r="F53" s="268"/>
    </row>
    <row r="54" spans="1:6" ht="68.25" customHeight="1" x14ac:dyDescent="0.2">
      <c r="A54" s="283" t="s">
        <v>137</v>
      </c>
      <c r="B54" s="268"/>
      <c r="C54" s="268"/>
      <c r="D54" s="268"/>
      <c r="E54" s="268"/>
      <c r="F54" s="268"/>
    </row>
    <row r="55" spans="1:6" ht="47.25" customHeight="1" x14ac:dyDescent="0.25">
      <c r="A55" s="48" t="s">
        <v>138</v>
      </c>
      <c r="B55" s="356"/>
      <c r="C55" s="266"/>
      <c r="D55" s="48" t="s">
        <v>141</v>
      </c>
      <c r="E55" s="355"/>
      <c r="F55" s="268"/>
    </row>
    <row r="56" spans="1:6" ht="47.25" customHeight="1" x14ac:dyDescent="0.25">
      <c r="A56" s="48" t="s">
        <v>142</v>
      </c>
      <c r="B56" s="356"/>
      <c r="C56" s="266"/>
      <c r="D56" s="48" t="s">
        <v>141</v>
      </c>
      <c r="E56" s="355"/>
      <c r="F56" s="268"/>
    </row>
    <row r="57" spans="1:6" ht="47.25" customHeight="1" x14ac:dyDescent="0.25">
      <c r="A57" s="48" t="s">
        <v>143</v>
      </c>
      <c r="B57" s="356"/>
      <c r="C57" s="266"/>
      <c r="D57" s="48" t="s">
        <v>141</v>
      </c>
      <c r="E57" s="355"/>
      <c r="F57" s="268"/>
    </row>
    <row r="58" spans="1:6" ht="15.75" customHeight="1" x14ac:dyDescent="0.2"/>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4">
    <mergeCell ref="E57:F57"/>
    <mergeCell ref="E30:F30"/>
    <mergeCell ref="E31:F31"/>
    <mergeCell ref="E32:F32"/>
    <mergeCell ref="E33:F33"/>
    <mergeCell ref="E34:F34"/>
    <mergeCell ref="E35:F35"/>
    <mergeCell ref="A46:F46"/>
    <mergeCell ref="A47:F47"/>
    <mergeCell ref="A48:F48"/>
    <mergeCell ref="A52:F52"/>
    <mergeCell ref="A53:F53"/>
    <mergeCell ref="A54:F54"/>
    <mergeCell ref="C32:D32"/>
    <mergeCell ref="C35:D35"/>
    <mergeCell ref="C49:D49"/>
    <mergeCell ref="B21:D21"/>
    <mergeCell ref="B22:D22"/>
    <mergeCell ref="B15:D15"/>
    <mergeCell ref="E56:F56"/>
    <mergeCell ref="E55:F55"/>
    <mergeCell ref="E29:F29"/>
    <mergeCell ref="A44:C44"/>
    <mergeCell ref="B16:D16"/>
    <mergeCell ref="B17:D17"/>
    <mergeCell ref="B18:D18"/>
    <mergeCell ref="B19:D19"/>
    <mergeCell ref="B20:D20"/>
    <mergeCell ref="C33:D33"/>
    <mergeCell ref="C34:D34"/>
    <mergeCell ref="B23:D23"/>
    <mergeCell ref="B24:D24"/>
    <mergeCell ref="A1:F1"/>
    <mergeCell ref="A2:F2"/>
    <mergeCell ref="A3:F3"/>
    <mergeCell ref="A5:F5"/>
    <mergeCell ref="A4:F4"/>
    <mergeCell ref="B25:D25"/>
    <mergeCell ref="C28:D28"/>
    <mergeCell ref="C29:D29"/>
    <mergeCell ref="C30:D30"/>
    <mergeCell ref="C31:D31"/>
    <mergeCell ref="B56:C56"/>
    <mergeCell ref="B57:C57"/>
    <mergeCell ref="C50:D50"/>
    <mergeCell ref="C51:D51"/>
    <mergeCell ref="B55:C55"/>
    <mergeCell ref="A42:C42"/>
    <mergeCell ref="A43:C43"/>
    <mergeCell ref="A37:C37"/>
    <mergeCell ref="A38:C38"/>
    <mergeCell ref="A39:C39"/>
    <mergeCell ref="A40:C40"/>
    <mergeCell ref="A41:C41"/>
  </mergeCells>
  <pageMargins left="0.25" right="0.25" top="0.75" bottom="0.75" header="0" footer="0"/>
  <pageSetup scale="51"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Validacion!$G$6:$G$9</xm:f>
          </x14:formula1>
          <xm:sqref>B29:B34</xm:sqref>
        </x14:dataValidation>
        <x14:dataValidation type="list" allowBlank="1" showErrorMessage="1" xr:uid="{00000000-0002-0000-0200-000001000000}">
          <x14:formula1>
            <xm:f>Validacion!$C$1:$C$2</xm:f>
          </x14:formula1>
          <xm:sqref>D8:D11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topLeftCell="A4" workbookViewId="0">
      <selection activeCell="C31" sqref="C31:E31"/>
    </sheetView>
  </sheetViews>
  <sheetFormatPr defaultColWidth="12.625" defaultRowHeight="15" customHeight="1" x14ac:dyDescent="0.2"/>
  <cols>
    <col min="1" max="1" width="27.25" customWidth="1"/>
    <col min="2" max="2" width="15" customWidth="1"/>
    <col min="3" max="4" width="7.625" customWidth="1"/>
    <col min="5" max="5" width="13.75" customWidth="1"/>
    <col min="6" max="6" width="16.5" customWidth="1"/>
    <col min="7" max="26" width="7.625" customWidth="1"/>
  </cols>
  <sheetData>
    <row r="1" spans="1:8" ht="18.75" customHeight="1" x14ac:dyDescent="0.2">
      <c r="A1" s="393" t="s">
        <v>0</v>
      </c>
      <c r="B1" s="319"/>
      <c r="C1" s="319"/>
      <c r="D1" s="319"/>
      <c r="E1" s="319"/>
      <c r="F1" s="319"/>
      <c r="G1" s="319"/>
      <c r="H1" s="319"/>
    </row>
    <row r="2" spans="1:8" ht="17.25" customHeight="1" x14ac:dyDescent="0.2">
      <c r="A2" s="363" t="s">
        <v>165</v>
      </c>
      <c r="B2" s="319"/>
      <c r="C2" s="319"/>
      <c r="D2" s="319"/>
      <c r="E2" s="319"/>
      <c r="F2" s="319"/>
      <c r="G2" s="319"/>
      <c r="H2" s="319"/>
    </row>
    <row r="3" spans="1:8" ht="15.75" x14ac:dyDescent="0.2">
      <c r="A3" s="394" t="s">
        <v>166</v>
      </c>
      <c r="B3" s="319"/>
      <c r="C3" s="319"/>
      <c r="D3" s="319"/>
      <c r="E3" s="319"/>
      <c r="F3" s="319"/>
      <c r="G3" s="319"/>
      <c r="H3" s="319"/>
    </row>
    <row r="4" spans="1:8" x14ac:dyDescent="0.25">
      <c r="A4" s="53"/>
      <c r="B4" s="53"/>
      <c r="C4" s="53"/>
      <c r="D4" s="53"/>
      <c r="E4" s="53"/>
      <c r="F4" s="53"/>
    </row>
    <row r="5" spans="1:8" x14ac:dyDescent="0.2">
      <c r="A5" s="391" t="s">
        <v>168</v>
      </c>
      <c r="B5" s="335"/>
      <c r="C5" s="335"/>
      <c r="D5" s="335"/>
      <c r="E5" s="335"/>
      <c r="F5" s="335"/>
      <c r="G5" s="335"/>
      <c r="H5" s="392"/>
    </row>
    <row r="7" spans="1:8" x14ac:dyDescent="0.25">
      <c r="A7" s="387" t="s">
        <v>169</v>
      </c>
      <c r="B7" s="266"/>
      <c r="C7" s="349">
        <f>'Student Loan App'!B5</f>
        <v>0</v>
      </c>
      <c r="D7" s="268"/>
      <c r="E7" s="268"/>
      <c r="F7" s="268"/>
      <c r="G7" s="268"/>
      <c r="H7" s="266"/>
    </row>
    <row r="8" spans="1:8" x14ac:dyDescent="0.25">
      <c r="A8" s="387" t="s">
        <v>172</v>
      </c>
      <c r="B8" s="266"/>
      <c r="C8" s="349"/>
      <c r="D8" s="268"/>
      <c r="E8" s="268"/>
      <c r="F8" s="268"/>
      <c r="G8" s="268"/>
      <c r="H8" s="266"/>
    </row>
    <row r="9" spans="1:8" x14ac:dyDescent="0.25">
      <c r="A9" s="387" t="s">
        <v>173</v>
      </c>
      <c r="B9" s="266"/>
      <c r="C9" s="349">
        <f>'Student Loan App'!H8</f>
        <v>0</v>
      </c>
      <c r="D9" s="268"/>
      <c r="E9" s="268"/>
      <c r="F9" s="268"/>
      <c r="G9" s="268"/>
      <c r="H9" s="266"/>
    </row>
    <row r="10" spans="1:8" x14ac:dyDescent="0.25">
      <c r="A10" s="387" t="s">
        <v>174</v>
      </c>
      <c r="B10" s="266"/>
      <c r="C10" s="349">
        <f>C9</f>
        <v>0</v>
      </c>
      <c r="D10" s="268"/>
      <c r="E10" s="268"/>
      <c r="F10" s="268"/>
      <c r="G10" s="268"/>
      <c r="H10" s="266"/>
    </row>
    <row r="11" spans="1:8" x14ac:dyDescent="0.25">
      <c r="A11" s="387" t="s">
        <v>176</v>
      </c>
      <c r="B11" s="266"/>
      <c r="C11" s="349">
        <f>'Student Loan App'!B8</f>
        <v>0</v>
      </c>
      <c r="D11" s="268"/>
      <c r="E11" s="268"/>
      <c r="F11" s="268"/>
      <c r="G11" s="268"/>
      <c r="H11" s="266"/>
    </row>
    <row r="13" spans="1:8" x14ac:dyDescent="0.25">
      <c r="A13" s="387" t="s">
        <v>179</v>
      </c>
      <c r="B13" s="266"/>
      <c r="C13" s="349" t="s">
        <v>382</v>
      </c>
      <c r="D13" s="268"/>
      <c r="E13" s="268"/>
      <c r="F13" s="268"/>
      <c r="G13" s="268"/>
      <c r="H13" s="266"/>
    </row>
    <row r="14" spans="1:8" x14ac:dyDescent="0.25">
      <c r="A14" s="387" t="s">
        <v>185</v>
      </c>
      <c r="B14" s="266"/>
      <c r="C14" s="349">
        <f>'Student Loan App'!B11</f>
        <v>0</v>
      </c>
      <c r="D14" s="268"/>
      <c r="E14" s="268"/>
      <c r="F14" s="268"/>
      <c r="G14" s="268"/>
      <c r="H14" s="266"/>
    </row>
    <row r="15" spans="1:8" x14ac:dyDescent="0.25">
      <c r="A15" s="387" t="s">
        <v>186</v>
      </c>
      <c r="B15" s="266"/>
      <c r="C15" s="384">
        <f>'Student Loan App'!B12</f>
        <v>0</v>
      </c>
      <c r="D15" s="385"/>
      <c r="E15" s="385"/>
      <c r="F15" s="385"/>
      <c r="G15" s="385"/>
      <c r="H15" s="386"/>
    </row>
    <row r="17" spans="1:26" x14ac:dyDescent="0.25">
      <c r="A17" s="387" t="s">
        <v>188</v>
      </c>
      <c r="B17" s="266"/>
      <c r="C17" s="349">
        <f>COUNTA('Household CashFlow Debtor'!A8:A11)</f>
        <v>0</v>
      </c>
      <c r="D17" s="268"/>
      <c r="E17" s="268"/>
      <c r="F17" s="268"/>
      <c r="G17" s="268"/>
      <c r="H17" s="266"/>
    </row>
    <row r="18" spans="1:26" x14ac:dyDescent="0.25">
      <c r="A18" s="387" t="s">
        <v>190</v>
      </c>
      <c r="B18" s="266"/>
      <c r="C18" s="347">
        <f>'Household CashFlow Debtor'!F26</f>
        <v>0</v>
      </c>
      <c r="D18" s="268"/>
      <c r="E18" s="268"/>
      <c r="F18" s="268"/>
      <c r="G18" s="268"/>
      <c r="H18" s="266"/>
    </row>
    <row r="19" spans="1:26" x14ac:dyDescent="0.25">
      <c r="A19" s="387" t="s">
        <v>192</v>
      </c>
      <c r="B19" s="266"/>
      <c r="C19" s="347">
        <f>('Household CashFlow Debtor'!E35)*12</f>
        <v>0</v>
      </c>
      <c r="D19" s="268"/>
      <c r="E19" s="268"/>
      <c r="F19" s="268"/>
      <c r="G19" s="268"/>
      <c r="H19" s="266"/>
    </row>
    <row r="20" spans="1:26" x14ac:dyDescent="0.25">
      <c r="A20" s="387" t="s">
        <v>194</v>
      </c>
      <c r="B20" s="266"/>
      <c r="C20" s="347">
        <f>('Household CashFlow Debtor'!F44)*12</f>
        <v>0</v>
      </c>
      <c r="D20" s="268"/>
      <c r="E20" s="268"/>
      <c r="F20" s="268"/>
      <c r="G20" s="268"/>
      <c r="H20" s="266"/>
    </row>
    <row r="21" spans="1:26" ht="15.75" customHeight="1" x14ac:dyDescent="0.25">
      <c r="A21" s="377" t="s">
        <v>196</v>
      </c>
      <c r="B21" s="266"/>
      <c r="C21" s="382">
        <f>C19-C20</f>
        <v>0</v>
      </c>
      <c r="D21" s="268"/>
      <c r="E21" s="268"/>
      <c r="F21" s="268"/>
      <c r="G21" s="268"/>
      <c r="H21" s="266"/>
    </row>
    <row r="22" spans="1:26" ht="15.75" customHeight="1" x14ac:dyDescent="0.25">
      <c r="A22" s="378" t="s">
        <v>198</v>
      </c>
      <c r="B22" s="266"/>
      <c r="C22" s="383">
        <f>C21/12</f>
        <v>0</v>
      </c>
      <c r="D22" s="268"/>
      <c r="E22" s="268"/>
      <c r="F22" s="268"/>
      <c r="G22" s="268"/>
      <c r="H22" s="266"/>
    </row>
    <row r="23" spans="1:26" ht="15.75" customHeight="1" x14ac:dyDescent="0.2">
      <c r="A23" s="264" t="s">
        <v>383</v>
      </c>
    </row>
    <row r="24" spans="1:26" ht="15.75" customHeight="1" x14ac:dyDescent="0.25">
      <c r="A24" s="372" t="s">
        <v>199</v>
      </c>
      <c r="B24" s="266"/>
      <c r="C24" s="368">
        <f>8274+8269</f>
        <v>16543</v>
      </c>
      <c r="D24" s="268"/>
      <c r="E24" s="268"/>
      <c r="F24" s="268"/>
      <c r="G24" s="268"/>
      <c r="H24" s="266"/>
    </row>
    <row r="25" spans="1:26" ht="15.75" customHeight="1" x14ac:dyDescent="0.25">
      <c r="A25" s="370" t="s">
        <v>202</v>
      </c>
      <c r="B25" s="266"/>
      <c r="C25" s="349" t="s">
        <v>203</v>
      </c>
      <c r="D25" s="268"/>
      <c r="E25" s="266"/>
      <c r="F25" s="347">
        <f>5130+5130+144.2+144.2</f>
        <v>10548.400000000001</v>
      </c>
      <c r="G25" s="268"/>
      <c r="H25" s="266"/>
    </row>
    <row r="26" spans="1:26" ht="15.75" customHeight="1" x14ac:dyDescent="0.25">
      <c r="A26" s="370" t="s">
        <v>204</v>
      </c>
      <c r="B26" s="266"/>
      <c r="C26" s="349" t="s">
        <v>205</v>
      </c>
      <c r="D26" s="268"/>
      <c r="E26" s="266"/>
      <c r="F26" s="347">
        <v>2000</v>
      </c>
      <c r="G26" s="268"/>
      <c r="H26" s="266"/>
    </row>
    <row r="27" spans="1:26" ht="15.75" customHeight="1" x14ac:dyDescent="0.25">
      <c r="A27" s="370" t="s">
        <v>206</v>
      </c>
      <c r="B27" s="266"/>
      <c r="C27" s="349" t="s">
        <v>207</v>
      </c>
      <c r="D27" s="268"/>
      <c r="E27" s="266"/>
      <c r="F27" s="347">
        <f>'Cost Calculator'!C16</f>
        <v>0</v>
      </c>
      <c r="G27" s="268"/>
      <c r="H27" s="266"/>
    </row>
    <row r="28" spans="1:26" ht="15.75" customHeight="1" x14ac:dyDescent="0.25">
      <c r="A28" s="370" t="s">
        <v>209</v>
      </c>
      <c r="B28" s="266"/>
      <c r="C28" s="349" t="s">
        <v>211</v>
      </c>
      <c r="D28" s="268"/>
      <c r="E28" s="266"/>
      <c r="F28" s="379">
        <f>(C24)-SUM(F25:H27)</f>
        <v>3994.5999999999985</v>
      </c>
      <c r="G28" s="380"/>
      <c r="H28" s="381"/>
    </row>
    <row r="29" spans="1:26" ht="15.75" customHeight="1" x14ac:dyDescent="0.25">
      <c r="A29" s="371" t="s">
        <v>213</v>
      </c>
      <c r="B29" s="266"/>
      <c r="C29" s="388">
        <v>12</v>
      </c>
      <c r="D29" s="268"/>
      <c r="E29" s="268"/>
      <c r="F29" s="389">
        <f>F28/C29</f>
        <v>332.88333333333321</v>
      </c>
      <c r="G29" s="390"/>
      <c r="H29" s="390"/>
    </row>
    <row r="30" spans="1:26" ht="15.75" customHeight="1" x14ac:dyDescent="0.25">
      <c r="A30" s="372" t="s">
        <v>221</v>
      </c>
      <c r="B30" s="266"/>
      <c r="C30" s="372" t="s">
        <v>222</v>
      </c>
      <c r="D30" s="268"/>
      <c r="E30" s="266"/>
      <c r="F30" s="374" t="s">
        <v>223</v>
      </c>
      <c r="G30" s="375"/>
      <c r="H30" s="376"/>
      <c r="I30" s="47"/>
      <c r="J30" s="47"/>
      <c r="K30" s="47"/>
      <c r="L30" s="47"/>
      <c r="M30" s="47"/>
      <c r="N30" s="47"/>
      <c r="O30" s="47"/>
      <c r="P30" s="47"/>
      <c r="Q30" s="47"/>
      <c r="R30" s="47"/>
      <c r="S30" s="47"/>
      <c r="T30" s="47"/>
      <c r="U30" s="47"/>
      <c r="V30" s="47"/>
      <c r="W30" s="47"/>
      <c r="X30" s="47"/>
      <c r="Y30" s="47"/>
      <c r="Z30" s="47"/>
    </row>
    <row r="31" spans="1:26" ht="72" customHeight="1" x14ac:dyDescent="0.2">
      <c r="A31" s="369" t="s">
        <v>225</v>
      </c>
      <c r="B31" s="266"/>
      <c r="C31" s="373">
        <f t="shared" ref="C31:C33" ca="1" si="0">TODAY()</f>
        <v>44994</v>
      </c>
      <c r="D31" s="268"/>
      <c r="E31" s="266"/>
      <c r="F31" s="369"/>
      <c r="G31" s="268"/>
      <c r="H31" s="266"/>
      <c r="I31" s="55"/>
      <c r="J31" s="55"/>
      <c r="K31" s="55"/>
      <c r="L31" s="55"/>
      <c r="M31" s="55"/>
      <c r="N31" s="55"/>
      <c r="O31" s="55"/>
      <c r="P31" s="55"/>
      <c r="Q31" s="55"/>
      <c r="R31" s="55"/>
      <c r="S31" s="55"/>
      <c r="T31" s="55"/>
      <c r="U31" s="55"/>
      <c r="V31" s="55"/>
      <c r="W31" s="55"/>
      <c r="X31" s="55"/>
      <c r="Y31" s="55"/>
      <c r="Z31" s="55"/>
    </row>
    <row r="32" spans="1:26" ht="72" customHeight="1" x14ac:dyDescent="0.2">
      <c r="A32" s="369" t="s">
        <v>226</v>
      </c>
      <c r="B32" s="266"/>
      <c r="C32" s="373">
        <f t="shared" ca="1" si="0"/>
        <v>44994</v>
      </c>
      <c r="D32" s="268"/>
      <c r="E32" s="266"/>
      <c r="F32" s="369"/>
      <c r="G32" s="268"/>
      <c r="H32" s="266"/>
      <c r="I32" s="55"/>
      <c r="J32" s="55"/>
      <c r="K32" s="55"/>
      <c r="L32" s="55"/>
      <c r="M32" s="55"/>
      <c r="N32" s="55"/>
      <c r="O32" s="55"/>
      <c r="P32" s="55"/>
      <c r="Q32" s="55"/>
      <c r="R32" s="55"/>
      <c r="S32" s="55"/>
      <c r="T32" s="55"/>
      <c r="U32" s="55"/>
      <c r="V32" s="55"/>
      <c r="W32" s="55"/>
      <c r="X32" s="55"/>
      <c r="Y32" s="55"/>
      <c r="Z32" s="55"/>
    </row>
    <row r="33" spans="1:26" ht="72.75" customHeight="1" x14ac:dyDescent="0.2">
      <c r="A33" s="369" t="s">
        <v>227</v>
      </c>
      <c r="B33" s="266"/>
      <c r="C33" s="373">
        <f t="shared" ca="1" si="0"/>
        <v>44994</v>
      </c>
      <c r="D33" s="268"/>
      <c r="E33" s="266"/>
      <c r="F33" s="369"/>
      <c r="G33" s="268"/>
      <c r="H33" s="266"/>
      <c r="I33" s="55"/>
      <c r="J33" s="55"/>
      <c r="K33" s="55"/>
      <c r="L33" s="55"/>
      <c r="M33" s="55"/>
      <c r="N33" s="55"/>
      <c r="O33" s="55"/>
      <c r="P33" s="55"/>
      <c r="Q33" s="55"/>
      <c r="R33" s="55"/>
      <c r="S33" s="55"/>
      <c r="T33" s="55"/>
      <c r="U33" s="55"/>
      <c r="V33" s="55"/>
      <c r="W33" s="55"/>
      <c r="X33" s="55"/>
      <c r="Y33" s="55"/>
      <c r="Z33" s="55"/>
    </row>
    <row r="34" spans="1:26" ht="15.75" customHeight="1" x14ac:dyDescent="0.2"/>
    <row r="35" spans="1:26" ht="15.75" customHeight="1" x14ac:dyDescent="0.2"/>
    <row r="36" spans="1:26" ht="15.75" customHeight="1" x14ac:dyDescent="0.2"/>
    <row r="37" spans="1:26" ht="15.75" customHeight="1" x14ac:dyDescent="0.2"/>
    <row r="38" spans="1:26" ht="15.75" customHeight="1" x14ac:dyDescent="0.2"/>
    <row r="39" spans="1:26" ht="15.75" customHeight="1" x14ac:dyDescent="0.2"/>
    <row r="40" spans="1:26" ht="15.75" customHeight="1" x14ac:dyDescent="0.2"/>
    <row r="41" spans="1:26" ht="15.75" customHeight="1" x14ac:dyDescent="0.2"/>
    <row r="42" spans="1:26" ht="15.75" customHeight="1" x14ac:dyDescent="0.2"/>
    <row r="43" spans="1:26" ht="15.75" customHeight="1" x14ac:dyDescent="0.2"/>
    <row r="44" spans="1:26" ht="15.75" customHeight="1" x14ac:dyDescent="0.2"/>
    <row r="45" spans="1:26" ht="15.75" customHeight="1" x14ac:dyDescent="0.2"/>
    <row r="46" spans="1:26" ht="15.75" customHeight="1" x14ac:dyDescent="0.2"/>
    <row r="47" spans="1:26" ht="15.75" customHeight="1" x14ac:dyDescent="0.2"/>
    <row r="48" spans="1:2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1">
    <mergeCell ref="A5:H5"/>
    <mergeCell ref="A1:H1"/>
    <mergeCell ref="A2:H2"/>
    <mergeCell ref="A3:H3"/>
    <mergeCell ref="A8:B8"/>
    <mergeCell ref="C7:H7"/>
    <mergeCell ref="A7:B7"/>
    <mergeCell ref="A9:B9"/>
    <mergeCell ref="C9:H9"/>
    <mergeCell ref="C8:H8"/>
    <mergeCell ref="C29:E29"/>
    <mergeCell ref="F29:H29"/>
    <mergeCell ref="C20:H20"/>
    <mergeCell ref="A10:B10"/>
    <mergeCell ref="A11:B11"/>
    <mergeCell ref="A14:B14"/>
    <mergeCell ref="A13:B13"/>
    <mergeCell ref="A18:B18"/>
    <mergeCell ref="C18:H18"/>
    <mergeCell ref="A15:B15"/>
    <mergeCell ref="A17:B17"/>
    <mergeCell ref="A19:B19"/>
    <mergeCell ref="A20:B20"/>
    <mergeCell ref="C10:H10"/>
    <mergeCell ref="C11:H11"/>
    <mergeCell ref="C17:H17"/>
    <mergeCell ref="C15:H15"/>
    <mergeCell ref="C14:H14"/>
    <mergeCell ref="C13:H13"/>
    <mergeCell ref="C19:H19"/>
    <mergeCell ref="A21:B21"/>
    <mergeCell ref="A22:B22"/>
    <mergeCell ref="A31:B31"/>
    <mergeCell ref="A32:B32"/>
    <mergeCell ref="A24:B24"/>
    <mergeCell ref="A25:B25"/>
    <mergeCell ref="F27:H27"/>
    <mergeCell ref="F28:H28"/>
    <mergeCell ref="C27:E27"/>
    <mergeCell ref="C28:E28"/>
    <mergeCell ref="C21:H21"/>
    <mergeCell ref="C22:H22"/>
    <mergeCell ref="C25:E25"/>
    <mergeCell ref="C26:E26"/>
    <mergeCell ref="F25:H25"/>
    <mergeCell ref="F26:H26"/>
    <mergeCell ref="C24:H24"/>
    <mergeCell ref="A33:B33"/>
    <mergeCell ref="A26:B26"/>
    <mergeCell ref="A29:B29"/>
    <mergeCell ref="A30:B30"/>
    <mergeCell ref="A27:B27"/>
    <mergeCell ref="A28:B28"/>
    <mergeCell ref="F32:H32"/>
    <mergeCell ref="F33:H33"/>
    <mergeCell ref="C30:E30"/>
    <mergeCell ref="C33:E33"/>
    <mergeCell ref="C32:E32"/>
    <mergeCell ref="C31:E31"/>
    <mergeCell ref="F30:H30"/>
    <mergeCell ref="F31:H31"/>
  </mergeCells>
  <pageMargins left="0.25" right="0.25" top="0.75" bottom="0.75" header="0" footer="0"/>
  <pageSetup scale="91" fitToHeight="0"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Validacion!$C$13:$C$14</xm:f>
          </x14:formula1>
          <xm:sqref>C26</xm:sqref>
        </x14:dataValidation>
        <x14:dataValidation type="list" allowBlank="1" showErrorMessage="1" xr:uid="{00000000-0002-0000-0300-000001000000}">
          <x14:formula1>
            <xm:f>Validacion!$G$13:$G$17</xm:f>
          </x14:formula1>
          <xm:sqref>C27</xm:sqref>
        </x14:dataValidation>
        <x14:dataValidation type="list" allowBlank="1" showErrorMessage="1" xr:uid="{00000000-0002-0000-0300-000002000000}">
          <x14:formula1>
            <xm:f>Validacion!$A$12:$A$21</xm:f>
          </x14:formula1>
          <xm:sqref>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opLeftCell="A7" workbookViewId="0">
      <selection activeCell="C14" sqref="C14:C26"/>
    </sheetView>
  </sheetViews>
  <sheetFormatPr defaultColWidth="12.625" defaultRowHeight="15" customHeight="1" x14ac:dyDescent="0.2"/>
  <cols>
    <col min="1" max="1" width="23.125" customWidth="1"/>
    <col min="2" max="2" width="19.875" customWidth="1"/>
    <col min="3" max="3" width="14.375" customWidth="1"/>
    <col min="4" max="4" width="11.75" customWidth="1"/>
    <col min="5" max="5" width="11.25" customWidth="1"/>
    <col min="6" max="6" width="12.5" customWidth="1"/>
    <col min="7" max="7" width="10.25" customWidth="1"/>
    <col min="8" max="8" width="11.125" customWidth="1"/>
    <col min="9" max="26" width="7.625" customWidth="1"/>
  </cols>
  <sheetData>
    <row r="1" spans="1:26" ht="18" customHeight="1" x14ac:dyDescent="0.2">
      <c r="A1" s="395" t="s">
        <v>162</v>
      </c>
      <c r="B1" s="319"/>
      <c r="C1" s="319"/>
      <c r="D1" s="319"/>
      <c r="E1" s="319"/>
      <c r="F1" s="319"/>
      <c r="G1" s="319"/>
      <c r="H1" s="319"/>
      <c r="I1" s="51"/>
      <c r="J1" s="51"/>
      <c r="K1" s="51"/>
      <c r="L1" s="51"/>
      <c r="M1" s="51"/>
      <c r="N1" s="51"/>
      <c r="O1" s="51"/>
      <c r="P1" s="51"/>
      <c r="Q1" s="51"/>
      <c r="R1" s="51"/>
      <c r="S1" s="51"/>
      <c r="T1" s="51"/>
      <c r="U1" s="51"/>
      <c r="V1" s="51"/>
      <c r="W1" s="51"/>
      <c r="X1" s="51"/>
      <c r="Y1" s="51"/>
      <c r="Z1" s="51"/>
    </row>
    <row r="2" spans="1:26" ht="12.75" customHeight="1" x14ac:dyDescent="0.2">
      <c r="A2" s="54" t="s">
        <v>164</v>
      </c>
      <c r="B2" s="396"/>
      <c r="C2" s="331"/>
      <c r="D2" s="51"/>
      <c r="E2" s="51"/>
      <c r="F2" s="51"/>
      <c r="G2" s="51"/>
      <c r="H2" s="51"/>
      <c r="I2" s="51"/>
      <c r="J2" s="51"/>
      <c r="K2" s="51"/>
      <c r="L2" s="51"/>
      <c r="M2" s="51"/>
      <c r="N2" s="51"/>
      <c r="O2" s="51"/>
      <c r="P2" s="51"/>
      <c r="Q2" s="51"/>
      <c r="R2" s="51"/>
      <c r="S2" s="51"/>
      <c r="T2" s="51"/>
      <c r="U2" s="51"/>
      <c r="V2" s="51"/>
      <c r="W2" s="51"/>
      <c r="X2" s="51"/>
      <c r="Y2" s="51"/>
      <c r="Z2" s="51"/>
    </row>
    <row r="3" spans="1:26" ht="12.75" customHeight="1" x14ac:dyDescent="0.2">
      <c r="A3" s="54" t="s">
        <v>170</v>
      </c>
      <c r="B3" s="397"/>
      <c r="C3" s="268"/>
      <c r="D3" s="51"/>
      <c r="E3" s="51"/>
      <c r="F3" s="51"/>
      <c r="G3" s="51"/>
      <c r="H3" s="51"/>
      <c r="I3" s="51"/>
      <c r="J3" s="51"/>
      <c r="K3" s="51"/>
      <c r="L3" s="51"/>
      <c r="M3" s="51"/>
      <c r="N3" s="51"/>
      <c r="O3" s="51"/>
      <c r="P3" s="51"/>
      <c r="Q3" s="51"/>
      <c r="R3" s="51"/>
      <c r="S3" s="51"/>
      <c r="T3" s="51"/>
      <c r="U3" s="51"/>
      <c r="V3" s="51"/>
      <c r="W3" s="51"/>
      <c r="X3" s="51"/>
      <c r="Y3" s="51"/>
      <c r="Z3" s="51"/>
    </row>
    <row r="4" spans="1:26" ht="12.75" customHeight="1" x14ac:dyDescent="0.2">
      <c r="A4" s="51"/>
      <c r="B4" s="51"/>
      <c r="C4" s="51"/>
      <c r="D4" s="56"/>
      <c r="E4" s="51"/>
      <c r="F4" s="51"/>
      <c r="G4" s="51"/>
      <c r="H4" s="51"/>
      <c r="I4" s="51"/>
      <c r="J4" s="51"/>
      <c r="K4" s="51"/>
      <c r="L4" s="51"/>
      <c r="M4" s="51"/>
      <c r="N4" s="51"/>
      <c r="O4" s="51"/>
      <c r="P4" s="51"/>
      <c r="Q4" s="51"/>
      <c r="R4" s="51"/>
      <c r="S4" s="51"/>
      <c r="T4" s="51"/>
      <c r="U4" s="51"/>
      <c r="V4" s="51"/>
      <c r="W4" s="51"/>
      <c r="X4" s="51"/>
      <c r="Y4" s="51"/>
      <c r="Z4" s="51"/>
    </row>
    <row r="5" spans="1:26" ht="12.75" customHeight="1" x14ac:dyDescent="0.2">
      <c r="A5" s="58" t="s">
        <v>175</v>
      </c>
      <c r="B5" s="59"/>
      <c r="C5" s="61" t="s">
        <v>178</v>
      </c>
      <c r="D5" s="61" t="s">
        <v>180</v>
      </c>
      <c r="E5" s="61" t="s">
        <v>181</v>
      </c>
      <c r="F5" s="61" t="s">
        <v>182</v>
      </c>
      <c r="G5" s="61" t="s">
        <v>183</v>
      </c>
      <c r="H5" s="62" t="s">
        <v>184</v>
      </c>
      <c r="I5" s="51"/>
      <c r="J5" s="51"/>
      <c r="K5" s="51"/>
      <c r="L5" s="51"/>
      <c r="M5" s="51"/>
      <c r="N5" s="51"/>
      <c r="O5" s="51"/>
      <c r="P5" s="51"/>
      <c r="Q5" s="51"/>
      <c r="R5" s="51"/>
      <c r="S5" s="51"/>
      <c r="T5" s="51"/>
      <c r="U5" s="51"/>
      <c r="V5" s="51"/>
      <c r="W5" s="51"/>
      <c r="X5" s="51"/>
      <c r="Y5" s="51"/>
      <c r="Z5" s="51"/>
    </row>
    <row r="6" spans="1:26" ht="12.75" customHeight="1" x14ac:dyDescent="0.2">
      <c r="A6" s="63" t="s">
        <v>184</v>
      </c>
      <c r="B6" s="64">
        <v>1</v>
      </c>
      <c r="C6" s="65">
        <f t="shared" ref="C6:G6" si="0">SUM(C7:C9)</f>
        <v>14327</v>
      </c>
      <c r="D6" s="65">
        <f t="shared" si="0"/>
        <v>14876.880000000001</v>
      </c>
      <c r="E6" s="65">
        <f t="shared" si="0"/>
        <v>15453.955200000002</v>
      </c>
      <c r="F6" s="65">
        <f t="shared" si="0"/>
        <v>16054.113408000003</v>
      </c>
      <c r="G6" s="65">
        <f t="shared" si="0"/>
        <v>8339.1389721600026</v>
      </c>
      <c r="H6" s="66">
        <f t="shared" ref="H6:H9" si="1">SUM(C6:G6)</f>
        <v>69051.087580160005</v>
      </c>
      <c r="I6" s="51"/>
      <c r="J6" s="51"/>
      <c r="K6" s="51"/>
      <c r="L6" s="51"/>
      <c r="M6" s="51"/>
      <c r="N6" s="51"/>
      <c r="O6" s="51"/>
      <c r="P6" s="51"/>
      <c r="Q6" s="51"/>
      <c r="R6" s="51"/>
      <c r="S6" s="51"/>
      <c r="T6" s="51"/>
      <c r="U6" s="51"/>
      <c r="V6" s="51"/>
      <c r="W6" s="51"/>
      <c r="X6" s="51"/>
      <c r="Y6" s="51"/>
      <c r="Z6" s="51"/>
    </row>
    <row r="7" spans="1:26" ht="12.75" customHeight="1" x14ac:dyDescent="0.2">
      <c r="A7" s="67" t="s">
        <v>191</v>
      </c>
      <c r="B7" s="68"/>
      <c r="C7" s="69">
        <f>6936*2</f>
        <v>13872</v>
      </c>
      <c r="D7" s="69">
        <f t="shared" ref="D7:F7" si="2">C7*1.04</f>
        <v>14426.880000000001</v>
      </c>
      <c r="E7" s="69">
        <f t="shared" si="2"/>
        <v>15003.955200000002</v>
      </c>
      <c r="F7" s="69">
        <f t="shared" si="2"/>
        <v>15604.113408000003</v>
      </c>
      <c r="G7" s="71">
        <f>F7*1.04/2</f>
        <v>8114.1389721600017</v>
      </c>
      <c r="H7" s="66">
        <f t="shared" si="1"/>
        <v>67021.087580160005</v>
      </c>
      <c r="I7" s="51"/>
      <c r="J7" s="51"/>
      <c r="K7" s="51"/>
      <c r="L7" s="51"/>
      <c r="M7" s="51"/>
      <c r="N7" s="51"/>
      <c r="O7" s="51"/>
      <c r="P7" s="51"/>
      <c r="Q7" s="51"/>
      <c r="R7" s="51"/>
      <c r="S7" s="51"/>
      <c r="T7" s="51"/>
      <c r="U7" s="51"/>
      <c r="V7" s="51"/>
      <c r="W7" s="51"/>
      <c r="X7" s="51"/>
      <c r="Y7" s="51"/>
      <c r="Z7" s="51"/>
    </row>
    <row r="8" spans="1:26" ht="12.75" customHeight="1" x14ac:dyDescent="0.2">
      <c r="A8" s="67" t="s">
        <v>197</v>
      </c>
      <c r="B8" s="68"/>
      <c r="C8" s="69">
        <f>230+225</f>
        <v>455</v>
      </c>
      <c r="D8" s="69">
        <f t="shared" ref="D8:E8" si="3">225+225</f>
        <v>450</v>
      </c>
      <c r="E8" s="69">
        <f t="shared" si="3"/>
        <v>450</v>
      </c>
      <c r="F8" s="69">
        <f>E8</f>
        <v>450</v>
      </c>
      <c r="G8" s="69">
        <f t="shared" ref="G8:G9" si="4">F8/2</f>
        <v>225</v>
      </c>
      <c r="H8" s="66">
        <f t="shared" si="1"/>
        <v>2030</v>
      </c>
      <c r="I8" s="51"/>
      <c r="J8" s="51"/>
      <c r="K8" s="51"/>
      <c r="L8" s="51"/>
      <c r="M8" s="51"/>
      <c r="N8" s="51"/>
      <c r="O8" s="51"/>
      <c r="P8" s="51"/>
      <c r="Q8" s="51"/>
      <c r="R8" s="51"/>
      <c r="S8" s="51"/>
      <c r="T8" s="51"/>
      <c r="U8" s="51"/>
      <c r="V8" s="51"/>
      <c r="W8" s="51"/>
      <c r="X8" s="51"/>
      <c r="Y8" s="51"/>
      <c r="Z8" s="51"/>
    </row>
    <row r="9" spans="1:26" ht="12.75" customHeight="1" x14ac:dyDescent="0.2">
      <c r="A9" s="73" t="s">
        <v>200</v>
      </c>
      <c r="B9" s="74"/>
      <c r="C9" s="75">
        <v>0</v>
      </c>
      <c r="D9" s="75">
        <v>0</v>
      </c>
      <c r="E9" s="75">
        <f t="shared" ref="E9:F9" si="5">D9</f>
        <v>0</v>
      </c>
      <c r="F9" s="75">
        <f t="shared" si="5"/>
        <v>0</v>
      </c>
      <c r="G9" s="75">
        <f t="shared" si="4"/>
        <v>0</v>
      </c>
      <c r="H9" s="76">
        <f t="shared" si="1"/>
        <v>0</v>
      </c>
      <c r="I9" s="51"/>
      <c r="J9" s="51"/>
      <c r="K9" s="51"/>
      <c r="L9" s="51"/>
      <c r="M9" s="51"/>
      <c r="N9" s="51"/>
      <c r="O9" s="51"/>
      <c r="P9" s="51"/>
      <c r="Q9" s="51"/>
      <c r="R9" s="51"/>
      <c r="S9" s="51"/>
      <c r="T9" s="51"/>
      <c r="U9" s="51"/>
      <c r="V9" s="51"/>
      <c r="W9" s="51"/>
      <c r="X9" s="51"/>
      <c r="Y9" s="51"/>
      <c r="Z9" s="51"/>
    </row>
    <row r="10" spans="1:26" ht="12.75" customHeight="1" x14ac:dyDescent="0.2">
      <c r="A10" s="77"/>
      <c r="B10" s="78" t="s">
        <v>208</v>
      </c>
      <c r="C10" s="78">
        <f t="shared" ref="C10:G10" si="6">C16/C6</f>
        <v>0</v>
      </c>
      <c r="D10" s="78">
        <f t="shared" si="6"/>
        <v>0</v>
      </c>
      <c r="E10" s="78">
        <f t="shared" si="6"/>
        <v>0</v>
      </c>
      <c r="F10" s="78">
        <f t="shared" si="6"/>
        <v>0</v>
      </c>
      <c r="G10" s="78">
        <f t="shared" si="6"/>
        <v>0</v>
      </c>
      <c r="H10" s="79">
        <f t="shared" ref="H10:H13" si="7">SUM(C10:G10)/4.5</f>
        <v>0</v>
      </c>
      <c r="I10" s="51"/>
      <c r="J10" s="51"/>
      <c r="K10" s="51"/>
      <c r="L10" s="51"/>
      <c r="M10" s="51"/>
      <c r="N10" s="51"/>
      <c r="O10" s="51"/>
      <c r="P10" s="51"/>
      <c r="Q10" s="51"/>
      <c r="R10" s="51"/>
      <c r="S10" s="51"/>
      <c r="T10" s="51"/>
      <c r="U10" s="51"/>
      <c r="V10" s="51"/>
      <c r="W10" s="51"/>
      <c r="X10" s="51"/>
      <c r="Y10" s="51"/>
      <c r="Z10" s="51"/>
    </row>
    <row r="11" spans="1:26" ht="12.75" customHeight="1" x14ac:dyDescent="0.2">
      <c r="A11" s="80"/>
      <c r="B11" s="81" t="s">
        <v>214</v>
      </c>
      <c r="C11" s="81">
        <f t="shared" ref="C11:G11" si="8">C17/C6</f>
        <v>0.13959656592447825</v>
      </c>
      <c r="D11" s="81">
        <f t="shared" si="8"/>
        <v>0.13443679050983809</v>
      </c>
      <c r="E11" s="81">
        <f t="shared" si="8"/>
        <v>0.12941670751057954</v>
      </c>
      <c r="F11" s="81">
        <f t="shared" si="8"/>
        <v>0.12457866399544495</v>
      </c>
      <c r="G11" s="81">
        <f t="shared" si="8"/>
        <v>0.11991645700335177</v>
      </c>
      <c r="H11" s="82">
        <f t="shared" si="7"/>
        <v>0.14398781887637613</v>
      </c>
      <c r="I11" s="51"/>
      <c r="J11" s="51"/>
      <c r="K11" s="51"/>
      <c r="L11" s="51"/>
      <c r="M11" s="51"/>
      <c r="N11" s="51"/>
      <c r="O11" s="51"/>
      <c r="P11" s="51"/>
      <c r="Q11" s="51"/>
      <c r="R11" s="51"/>
      <c r="S11" s="51"/>
      <c r="T11" s="51"/>
      <c r="U11" s="51"/>
      <c r="V11" s="51"/>
      <c r="W11" s="51"/>
      <c r="X11" s="51"/>
      <c r="Y11" s="51"/>
      <c r="Z11" s="51"/>
    </row>
    <row r="12" spans="1:26" ht="12.75" customHeight="1" x14ac:dyDescent="0.2">
      <c r="A12" s="83"/>
      <c r="B12" s="84" t="s">
        <v>216</v>
      </c>
      <c r="C12" s="84">
        <f t="shared" ref="C12:G12" si="9">C15/C6</f>
        <v>0.20939484888671739</v>
      </c>
      <c r="D12" s="84">
        <f t="shared" si="9"/>
        <v>0.20165518576475711</v>
      </c>
      <c r="E12" s="84">
        <f t="shared" si="9"/>
        <v>0.19412506126586931</v>
      </c>
      <c r="F12" s="84">
        <f t="shared" si="9"/>
        <v>0.18686799599316742</v>
      </c>
      <c r="G12" s="84">
        <f t="shared" si="9"/>
        <v>0.17987468550502764</v>
      </c>
      <c r="H12" s="85">
        <f t="shared" si="7"/>
        <v>0.21598172831456419</v>
      </c>
      <c r="I12" s="51"/>
      <c r="J12" s="51"/>
      <c r="K12" s="51"/>
      <c r="L12" s="51"/>
      <c r="M12" s="51"/>
      <c r="N12" s="51"/>
      <c r="O12" s="51"/>
      <c r="P12" s="51"/>
      <c r="Q12" s="51"/>
      <c r="R12" s="51"/>
      <c r="S12" s="51"/>
      <c r="T12" s="51"/>
      <c r="U12" s="51"/>
      <c r="V12" s="51"/>
      <c r="W12" s="51"/>
      <c r="X12" s="51"/>
      <c r="Y12" s="51"/>
      <c r="Z12" s="51"/>
    </row>
    <row r="13" spans="1:26" ht="12.75" customHeight="1" x14ac:dyDescent="0.2">
      <c r="A13" s="80"/>
      <c r="B13" s="81" t="s">
        <v>220</v>
      </c>
      <c r="C13" s="81">
        <f t="shared" ref="C13:G13" si="10">C18/C6</f>
        <v>0.65100858518880433</v>
      </c>
      <c r="D13" s="81">
        <f t="shared" si="10"/>
        <v>0.66390802372540481</v>
      </c>
      <c r="E13" s="81">
        <f t="shared" si="10"/>
        <v>0.6764582312235512</v>
      </c>
      <c r="F13" s="81">
        <f t="shared" si="10"/>
        <v>0.68855334001138757</v>
      </c>
      <c r="G13" s="81">
        <f t="shared" si="10"/>
        <v>0.70020885749162054</v>
      </c>
      <c r="H13" s="82">
        <f t="shared" si="7"/>
        <v>0.75114156392017073</v>
      </c>
      <c r="I13" s="51"/>
      <c r="J13" s="51"/>
      <c r="K13" s="51"/>
      <c r="L13" s="51"/>
      <c r="M13" s="51"/>
      <c r="N13" s="51"/>
      <c r="O13" s="51"/>
      <c r="P13" s="51"/>
      <c r="Q13" s="51"/>
      <c r="R13" s="51"/>
      <c r="S13" s="51"/>
      <c r="T13" s="51"/>
      <c r="U13" s="51"/>
      <c r="V13" s="51"/>
      <c r="W13" s="51"/>
      <c r="X13" s="51"/>
      <c r="Y13" s="51"/>
      <c r="Z13" s="51"/>
    </row>
    <row r="14" spans="1:26" ht="12.75" customHeight="1" x14ac:dyDescent="0.2">
      <c r="A14" s="86" t="s">
        <v>175</v>
      </c>
      <c r="B14" s="87"/>
      <c r="C14" s="88" t="s">
        <v>178</v>
      </c>
      <c r="D14" s="88" t="s">
        <v>180</v>
      </c>
      <c r="E14" s="88" t="s">
        <v>181</v>
      </c>
      <c r="F14" s="88" t="s">
        <v>182</v>
      </c>
      <c r="G14" s="88"/>
      <c r="H14" s="62" t="s">
        <v>184</v>
      </c>
      <c r="I14" s="51"/>
      <c r="J14" s="51"/>
      <c r="K14" s="51"/>
      <c r="L14" s="51"/>
      <c r="M14" s="51"/>
      <c r="N14" s="51"/>
      <c r="O14" s="51"/>
      <c r="P14" s="51"/>
      <c r="Q14" s="51"/>
      <c r="R14" s="51"/>
      <c r="S14" s="51"/>
      <c r="T14" s="51"/>
      <c r="U14" s="51"/>
      <c r="V14" s="51"/>
      <c r="W14" s="51"/>
      <c r="X14" s="51"/>
      <c r="Y14" s="51"/>
      <c r="Z14" s="51"/>
    </row>
    <row r="15" spans="1:26" ht="12.75" customHeight="1" x14ac:dyDescent="0.2">
      <c r="A15" s="80" t="s">
        <v>216</v>
      </c>
      <c r="B15" s="89"/>
      <c r="C15" s="90">
        <v>3000</v>
      </c>
      <c r="D15" s="90">
        <f t="shared" ref="D15:F15" si="11">C15</f>
        <v>3000</v>
      </c>
      <c r="E15" s="90">
        <f t="shared" si="11"/>
        <v>3000</v>
      </c>
      <c r="F15" s="90">
        <f t="shared" si="11"/>
        <v>3000</v>
      </c>
      <c r="G15" s="90">
        <f t="shared" ref="G15:G17" si="12">F15/2</f>
        <v>1500</v>
      </c>
      <c r="H15" s="91">
        <f t="shared" ref="H15:H18" si="13">SUM(C15:G15)</f>
        <v>13500</v>
      </c>
      <c r="I15" s="51"/>
      <c r="J15" s="51"/>
      <c r="K15" s="51"/>
      <c r="L15" s="51"/>
      <c r="M15" s="51"/>
      <c r="N15" s="51"/>
      <c r="O15" s="51"/>
      <c r="P15" s="51"/>
      <c r="Q15" s="51"/>
      <c r="R15" s="51"/>
      <c r="S15" s="51"/>
      <c r="T15" s="51"/>
      <c r="U15" s="51"/>
      <c r="V15" s="51"/>
      <c r="W15" s="51"/>
      <c r="X15" s="51"/>
      <c r="Y15" s="51"/>
      <c r="Z15" s="51"/>
    </row>
    <row r="16" spans="1:26" ht="12.75" customHeight="1" x14ac:dyDescent="0.2">
      <c r="A16" s="67" t="s">
        <v>228</v>
      </c>
      <c r="B16" s="92"/>
      <c r="C16" s="71">
        <v>0</v>
      </c>
      <c r="D16" s="71">
        <f t="shared" ref="D16:F16" si="14">C16</f>
        <v>0</v>
      </c>
      <c r="E16" s="71">
        <f t="shared" si="14"/>
        <v>0</v>
      </c>
      <c r="F16" s="71">
        <f t="shared" si="14"/>
        <v>0</v>
      </c>
      <c r="G16" s="71">
        <f t="shared" si="12"/>
        <v>0</v>
      </c>
      <c r="H16" s="69">
        <f t="shared" si="13"/>
        <v>0</v>
      </c>
      <c r="I16" s="51"/>
      <c r="J16" s="51"/>
      <c r="K16" s="51"/>
      <c r="L16" s="51"/>
      <c r="M16" s="51"/>
      <c r="N16" s="51"/>
      <c r="O16" s="51"/>
      <c r="P16" s="51"/>
      <c r="Q16" s="51"/>
      <c r="R16" s="51"/>
      <c r="S16" s="51"/>
      <c r="T16" s="51"/>
      <c r="U16" s="51"/>
      <c r="V16" s="51"/>
      <c r="W16" s="51"/>
      <c r="X16" s="51"/>
      <c r="Y16" s="51"/>
      <c r="Z16" s="51"/>
    </row>
    <row r="17" spans="1:26" ht="12.75" customHeight="1" x14ac:dyDescent="0.2">
      <c r="A17" s="80" t="s">
        <v>205</v>
      </c>
      <c r="B17" s="93"/>
      <c r="C17" s="90">
        <v>2000</v>
      </c>
      <c r="D17" s="90">
        <f t="shared" ref="D17:F17" si="15">C17</f>
        <v>2000</v>
      </c>
      <c r="E17" s="90">
        <f t="shared" si="15"/>
        <v>2000</v>
      </c>
      <c r="F17" s="90">
        <f t="shared" si="15"/>
        <v>2000</v>
      </c>
      <c r="G17" s="90">
        <f t="shared" si="12"/>
        <v>1000</v>
      </c>
      <c r="H17" s="91">
        <f t="shared" si="13"/>
        <v>9000</v>
      </c>
      <c r="I17" s="51"/>
      <c r="J17" s="51"/>
      <c r="K17" s="51"/>
      <c r="L17" s="51"/>
      <c r="M17" s="51"/>
      <c r="N17" s="51"/>
      <c r="O17" s="51"/>
      <c r="P17" s="51"/>
      <c r="Q17" s="51"/>
      <c r="R17" s="51"/>
      <c r="S17" s="51"/>
      <c r="T17" s="51"/>
      <c r="U17" s="51"/>
      <c r="V17" s="51"/>
      <c r="W17" s="51"/>
      <c r="X17" s="51"/>
      <c r="Y17" s="51"/>
      <c r="Z17" s="51"/>
    </row>
    <row r="18" spans="1:26" ht="12.75" customHeight="1" x14ac:dyDescent="0.2">
      <c r="A18" s="94" t="s">
        <v>229</v>
      </c>
      <c r="B18" s="95">
        <f>C18/C6</f>
        <v>0.65100858518880433</v>
      </c>
      <c r="C18" s="96">
        <f t="shared" ref="C18:G18" si="16">C6-SUM(C15:C17)</f>
        <v>9327</v>
      </c>
      <c r="D18" s="96">
        <f t="shared" si="16"/>
        <v>9876.880000000001</v>
      </c>
      <c r="E18" s="96">
        <f t="shared" si="16"/>
        <v>10453.955200000002</v>
      </c>
      <c r="F18" s="96">
        <f t="shared" si="16"/>
        <v>11054.113408000003</v>
      </c>
      <c r="G18" s="96">
        <f t="shared" si="16"/>
        <v>5839.1389721600026</v>
      </c>
      <c r="H18" s="97">
        <f t="shared" si="13"/>
        <v>46551.087580160005</v>
      </c>
      <c r="I18" s="51"/>
      <c r="J18" s="51"/>
      <c r="K18" s="51"/>
      <c r="L18" s="51"/>
      <c r="M18" s="51"/>
      <c r="N18" s="51"/>
      <c r="O18" s="51"/>
      <c r="P18" s="51"/>
      <c r="Q18" s="51"/>
      <c r="R18" s="51"/>
      <c r="S18" s="51"/>
      <c r="T18" s="51"/>
      <c r="U18" s="51"/>
      <c r="V18" s="51"/>
      <c r="W18" s="51"/>
      <c r="X18" s="51"/>
      <c r="Y18" s="51"/>
      <c r="Z18" s="51"/>
    </row>
    <row r="19" spans="1:26" ht="12.75" customHeight="1" x14ac:dyDescent="0.2">
      <c r="A19" s="98" t="s">
        <v>230</v>
      </c>
      <c r="B19" s="99"/>
      <c r="C19" s="101">
        <f t="shared" ref="C19:F19" si="17">C18/12</f>
        <v>777.25</v>
      </c>
      <c r="D19" s="101">
        <f t="shared" si="17"/>
        <v>823.07333333333338</v>
      </c>
      <c r="E19" s="101">
        <f t="shared" si="17"/>
        <v>871.16293333333351</v>
      </c>
      <c r="F19" s="101">
        <f t="shared" si="17"/>
        <v>921.17611733333354</v>
      </c>
      <c r="G19" s="101">
        <f>G18/6</f>
        <v>973.18982869333377</v>
      </c>
      <c r="H19" s="102"/>
      <c r="I19" s="51"/>
      <c r="J19" s="51"/>
      <c r="K19" s="51"/>
      <c r="L19" s="51"/>
      <c r="M19" s="51"/>
      <c r="N19" s="51"/>
      <c r="O19" s="51"/>
      <c r="P19" s="51"/>
      <c r="Q19" s="51"/>
      <c r="R19" s="51"/>
      <c r="S19" s="51"/>
      <c r="T19" s="51"/>
      <c r="U19" s="51"/>
      <c r="V19" s="51"/>
      <c r="W19" s="51"/>
      <c r="X19" s="51"/>
      <c r="Y19" s="51"/>
      <c r="Z19" s="51"/>
    </row>
    <row r="20" spans="1:26" ht="12.75" hidden="1" customHeight="1" x14ac:dyDescent="0.2">
      <c r="A20" s="105" t="s">
        <v>233</v>
      </c>
      <c r="B20" s="106"/>
      <c r="C20" s="109">
        <f t="shared" ref="C20:G20" si="18">SUM(C18,C16)</f>
        <v>9327</v>
      </c>
      <c r="D20" s="109">
        <f t="shared" si="18"/>
        <v>9876.880000000001</v>
      </c>
      <c r="E20" s="109">
        <f t="shared" si="18"/>
        <v>10453.955200000002</v>
      </c>
      <c r="F20" s="109">
        <f t="shared" si="18"/>
        <v>11054.113408000003</v>
      </c>
      <c r="G20" s="109">
        <f t="shared" si="18"/>
        <v>5839.1389721600026</v>
      </c>
      <c r="H20" s="112"/>
      <c r="I20" s="51"/>
      <c r="J20" s="51"/>
      <c r="K20" s="51"/>
      <c r="L20" s="51"/>
      <c r="M20" s="51"/>
      <c r="N20" s="51"/>
      <c r="O20" s="51"/>
      <c r="P20" s="51"/>
      <c r="Q20" s="51"/>
      <c r="R20" s="51"/>
      <c r="S20" s="51"/>
      <c r="T20" s="51"/>
      <c r="U20" s="51"/>
      <c r="V20" s="51"/>
      <c r="W20" s="51"/>
      <c r="X20" s="51"/>
      <c r="Y20" s="51"/>
      <c r="Z20" s="51"/>
    </row>
    <row r="21" spans="1:26" ht="12.75" hidden="1" customHeight="1" x14ac:dyDescent="0.2">
      <c r="A21" s="105" t="s">
        <v>237</v>
      </c>
      <c r="B21" s="106"/>
      <c r="C21" s="109">
        <f t="shared" ref="C21:G21" si="19">C20/12</f>
        <v>777.25</v>
      </c>
      <c r="D21" s="109">
        <f t="shared" si="19"/>
        <v>823.07333333333338</v>
      </c>
      <c r="E21" s="109">
        <f t="shared" si="19"/>
        <v>871.16293333333351</v>
      </c>
      <c r="F21" s="109">
        <f t="shared" si="19"/>
        <v>921.17611733333354</v>
      </c>
      <c r="G21" s="109">
        <f t="shared" si="19"/>
        <v>486.59491434666688</v>
      </c>
      <c r="H21" s="112"/>
      <c r="I21" s="51"/>
      <c r="J21" s="51"/>
      <c r="K21" s="51"/>
      <c r="L21" s="51"/>
      <c r="M21" s="51"/>
      <c r="N21" s="51"/>
      <c r="O21" s="51"/>
      <c r="P21" s="51"/>
      <c r="Q21" s="51"/>
      <c r="R21" s="51"/>
      <c r="S21" s="51"/>
      <c r="T21" s="51"/>
      <c r="U21" s="51"/>
      <c r="V21" s="51"/>
      <c r="W21" s="51"/>
      <c r="X21" s="51"/>
      <c r="Y21" s="51"/>
      <c r="Z21" s="51"/>
    </row>
    <row r="22" spans="1:26" ht="12.75" customHeight="1" x14ac:dyDescent="0.2">
      <c r="A22" s="51"/>
      <c r="B22" s="114"/>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2.75" customHeight="1" x14ac:dyDescent="0.2">
      <c r="A23" s="115" t="s">
        <v>240</v>
      </c>
      <c r="B23" s="116" t="s">
        <v>241</v>
      </c>
      <c r="C23" s="117" t="s">
        <v>242</v>
      </c>
      <c r="D23" s="117" t="s">
        <v>243</v>
      </c>
      <c r="E23" s="118" t="s">
        <v>244</v>
      </c>
      <c r="F23" s="120" t="s">
        <v>246</v>
      </c>
      <c r="G23" s="122" t="s">
        <v>248</v>
      </c>
      <c r="H23" s="62" t="s">
        <v>251</v>
      </c>
      <c r="I23" s="51"/>
      <c r="J23" s="51"/>
      <c r="K23" s="51"/>
      <c r="L23" s="51"/>
      <c r="M23" s="51"/>
      <c r="N23" s="51"/>
      <c r="O23" s="51"/>
      <c r="P23" s="51"/>
      <c r="Q23" s="51"/>
      <c r="R23" s="51"/>
      <c r="S23" s="51"/>
      <c r="T23" s="51"/>
      <c r="U23" s="51"/>
      <c r="V23" s="51"/>
      <c r="W23" s="51"/>
      <c r="X23" s="51"/>
      <c r="Y23" s="51"/>
      <c r="Z23" s="51"/>
    </row>
    <row r="24" spans="1:26" ht="12.75" customHeight="1" x14ac:dyDescent="0.2">
      <c r="A24" s="80" t="s">
        <v>254</v>
      </c>
      <c r="B24" s="126">
        <f t="shared" ref="B24:B31" si="20">SUM($C$15,$C$17)/2</f>
        <v>2500</v>
      </c>
      <c r="C24" s="90">
        <f>SUM(InstLoan!E9:E13)</f>
        <v>130</v>
      </c>
      <c r="D24" s="90" t="s">
        <v>377</v>
      </c>
      <c r="E24" s="90">
        <f>C18/2</f>
        <v>4663.5</v>
      </c>
      <c r="F24" s="90">
        <f t="shared" ref="F24:F39" si="21">SUM(C24:E24)</f>
        <v>4793.5</v>
      </c>
      <c r="G24" s="131">
        <f t="shared" ref="G24:G32" si="22">F24/6</f>
        <v>798.91666666666663</v>
      </c>
      <c r="H24" s="90">
        <v>0</v>
      </c>
      <c r="I24" s="51"/>
      <c r="J24" s="51"/>
      <c r="K24" s="51"/>
      <c r="L24" s="51"/>
      <c r="M24" s="51"/>
      <c r="N24" s="51"/>
      <c r="O24" s="51"/>
      <c r="P24" s="51"/>
      <c r="Q24" s="51"/>
      <c r="R24" s="51"/>
      <c r="S24" s="51"/>
      <c r="T24" s="51"/>
      <c r="U24" s="51"/>
      <c r="V24" s="51"/>
      <c r="W24" s="51"/>
      <c r="X24" s="51"/>
      <c r="Y24" s="51"/>
      <c r="Z24" s="51"/>
    </row>
    <row r="25" spans="1:26" ht="12.75" customHeight="1" x14ac:dyDescent="0.2">
      <c r="A25" s="134" t="s">
        <v>256</v>
      </c>
      <c r="B25" s="135">
        <f t="shared" si="20"/>
        <v>2500</v>
      </c>
      <c r="C25" s="137">
        <f>SUM(InstLoan!E14:E20)</f>
        <v>40</v>
      </c>
      <c r="D25" s="137" t="s">
        <v>377</v>
      </c>
      <c r="E25" s="137">
        <f>E24</f>
        <v>4663.5</v>
      </c>
      <c r="F25" s="137">
        <f t="shared" si="21"/>
        <v>4703.5</v>
      </c>
      <c r="G25" s="139">
        <f t="shared" si="22"/>
        <v>783.91666666666663</v>
      </c>
      <c r="H25" s="137">
        <f>G25-G24</f>
        <v>-15</v>
      </c>
      <c r="I25" s="51"/>
      <c r="J25" s="51"/>
      <c r="K25" s="51"/>
      <c r="L25" s="51"/>
      <c r="M25" s="51"/>
      <c r="N25" s="51"/>
      <c r="O25" s="51"/>
      <c r="P25" s="51"/>
      <c r="Q25" s="51"/>
      <c r="R25" s="51"/>
      <c r="S25" s="51"/>
      <c r="T25" s="51"/>
      <c r="U25" s="51"/>
      <c r="V25" s="51"/>
      <c r="W25" s="51"/>
      <c r="X25" s="51"/>
      <c r="Y25" s="51"/>
      <c r="Z25" s="51"/>
    </row>
    <row r="26" spans="1:26" ht="12.75" customHeight="1" x14ac:dyDescent="0.2">
      <c r="A26" s="140" t="s">
        <v>258</v>
      </c>
      <c r="B26" s="141">
        <f t="shared" si="20"/>
        <v>2500</v>
      </c>
      <c r="C26" s="142">
        <f>SUM(InstLoan!E21:E25)</f>
        <v>40</v>
      </c>
      <c r="D26" s="142" t="s">
        <v>377</v>
      </c>
      <c r="E26" s="142">
        <f>D18/2</f>
        <v>4938.4400000000005</v>
      </c>
      <c r="F26" s="142">
        <f t="shared" si="21"/>
        <v>4978.4400000000005</v>
      </c>
      <c r="G26" s="146">
        <f t="shared" si="22"/>
        <v>829.74000000000012</v>
      </c>
      <c r="H26" s="142">
        <f t="shared" ref="H26:H27" si="23">G26-G24</f>
        <v>30.823333333333494</v>
      </c>
      <c r="I26" s="51"/>
      <c r="J26" s="51"/>
      <c r="K26" s="51"/>
      <c r="L26" s="51"/>
      <c r="M26" s="51"/>
      <c r="N26" s="51"/>
      <c r="O26" s="51"/>
      <c r="P26" s="51"/>
      <c r="Q26" s="51"/>
      <c r="R26" s="51"/>
      <c r="S26" s="51"/>
      <c r="T26" s="51"/>
      <c r="U26" s="51"/>
      <c r="V26" s="51"/>
      <c r="W26" s="51"/>
      <c r="X26" s="51"/>
      <c r="Y26" s="51"/>
      <c r="Z26" s="51"/>
    </row>
    <row r="27" spans="1:26" ht="12.75" customHeight="1" x14ac:dyDescent="0.2">
      <c r="A27" s="134" t="s">
        <v>259</v>
      </c>
      <c r="B27" s="135">
        <f t="shared" si="20"/>
        <v>2500</v>
      </c>
      <c r="C27" s="137">
        <f>SUM(InstLoan!E26:E32)</f>
        <v>40</v>
      </c>
      <c r="D27" s="137" t="s">
        <v>377</v>
      </c>
      <c r="E27" s="137">
        <f>D18/2</f>
        <v>4938.4400000000005</v>
      </c>
      <c r="F27" s="137">
        <f t="shared" si="21"/>
        <v>4978.4400000000005</v>
      </c>
      <c r="G27" s="139">
        <f t="shared" si="22"/>
        <v>829.74000000000012</v>
      </c>
      <c r="H27" s="137">
        <f t="shared" si="23"/>
        <v>45.823333333333494</v>
      </c>
      <c r="I27" s="51"/>
      <c r="J27" s="51"/>
      <c r="K27" s="51"/>
      <c r="L27" s="51"/>
      <c r="M27" s="51"/>
      <c r="N27" s="51"/>
      <c r="O27" s="51"/>
      <c r="P27" s="51"/>
      <c r="Q27" s="51"/>
      <c r="R27" s="51"/>
      <c r="S27" s="51"/>
      <c r="T27" s="51"/>
      <c r="U27" s="51"/>
      <c r="V27" s="51"/>
      <c r="W27" s="51"/>
      <c r="X27" s="51"/>
      <c r="Y27" s="51"/>
      <c r="Z27" s="51"/>
    </row>
    <row r="28" spans="1:26" ht="12.75" customHeight="1" x14ac:dyDescent="0.2">
      <c r="A28" s="149" t="s">
        <v>261</v>
      </c>
      <c r="B28" s="141">
        <f t="shared" si="20"/>
        <v>2500</v>
      </c>
      <c r="C28" s="150">
        <f>SUM(InstLoan!E33:E37)</f>
        <v>140</v>
      </c>
      <c r="D28" s="150" t="s">
        <v>377</v>
      </c>
      <c r="E28" s="150">
        <f>E18/2</f>
        <v>5226.9776000000011</v>
      </c>
      <c r="F28" s="142">
        <f t="shared" si="21"/>
        <v>5366.9776000000011</v>
      </c>
      <c r="G28" s="146">
        <f t="shared" si="22"/>
        <v>894.49626666666688</v>
      </c>
      <c r="H28" s="150">
        <f>G28-G25</f>
        <v>110.57960000000026</v>
      </c>
      <c r="I28" s="51"/>
      <c r="J28" s="51"/>
      <c r="K28" s="51"/>
      <c r="L28" s="51"/>
      <c r="M28" s="51"/>
      <c r="N28" s="51"/>
      <c r="O28" s="51"/>
      <c r="P28" s="51"/>
      <c r="Q28" s="51"/>
      <c r="R28" s="51"/>
      <c r="S28" s="51"/>
      <c r="T28" s="51"/>
      <c r="U28" s="51"/>
      <c r="V28" s="51"/>
      <c r="W28" s="51"/>
      <c r="X28" s="51"/>
      <c r="Y28" s="51"/>
      <c r="Z28" s="51"/>
    </row>
    <row r="29" spans="1:26" ht="12.75" customHeight="1" x14ac:dyDescent="0.2">
      <c r="A29" s="151" t="s">
        <v>263</v>
      </c>
      <c r="B29" s="135">
        <f t="shared" si="20"/>
        <v>2500</v>
      </c>
      <c r="C29" s="152">
        <f>SUM(InstLoan!E38:E44)</f>
        <v>180</v>
      </c>
      <c r="D29" s="152" t="s">
        <v>377</v>
      </c>
      <c r="E29" s="152">
        <f>E18/2</f>
        <v>5226.9776000000011</v>
      </c>
      <c r="F29" s="137">
        <f t="shared" si="21"/>
        <v>5406.9776000000011</v>
      </c>
      <c r="G29" s="139">
        <f t="shared" si="22"/>
        <v>901.16293333333351</v>
      </c>
      <c r="H29" s="152">
        <f>G29-G25</f>
        <v>117.24626666666688</v>
      </c>
      <c r="I29" s="51"/>
      <c r="J29" s="51"/>
      <c r="K29" s="51"/>
      <c r="L29" s="51"/>
      <c r="M29" s="51"/>
      <c r="N29" s="51"/>
      <c r="O29" s="51"/>
      <c r="P29" s="51"/>
      <c r="Q29" s="51"/>
      <c r="R29" s="51"/>
      <c r="S29" s="51"/>
      <c r="T29" s="51"/>
      <c r="U29" s="51"/>
      <c r="V29" s="51"/>
      <c r="W29" s="51"/>
      <c r="X29" s="51"/>
      <c r="Y29" s="51"/>
      <c r="Z29" s="51"/>
    </row>
    <row r="30" spans="1:26" ht="12.75" customHeight="1" x14ac:dyDescent="0.2">
      <c r="A30" s="149" t="s">
        <v>264</v>
      </c>
      <c r="B30" s="141">
        <f t="shared" si="20"/>
        <v>2500</v>
      </c>
      <c r="C30" s="150">
        <f>SUM(InstLoan!E45:E49)</f>
        <v>190</v>
      </c>
      <c r="D30" s="150" t="s">
        <v>377</v>
      </c>
      <c r="E30" s="150">
        <f>F18/2</f>
        <v>5527.0567040000014</v>
      </c>
      <c r="F30" s="142">
        <f t="shared" si="21"/>
        <v>5717.0567040000014</v>
      </c>
      <c r="G30" s="146">
        <f t="shared" si="22"/>
        <v>952.84278400000028</v>
      </c>
      <c r="H30" s="150">
        <f>G30-G24</f>
        <v>153.92611733333365</v>
      </c>
      <c r="I30" s="51"/>
      <c r="J30" s="51"/>
      <c r="K30" s="51"/>
      <c r="L30" s="51"/>
      <c r="M30" s="51"/>
      <c r="N30" s="51"/>
      <c r="O30" s="51"/>
      <c r="P30" s="51"/>
      <c r="Q30" s="51"/>
      <c r="R30" s="51"/>
      <c r="S30" s="51"/>
      <c r="T30" s="51"/>
      <c r="U30" s="51"/>
      <c r="V30" s="51"/>
      <c r="W30" s="51"/>
      <c r="X30" s="51"/>
      <c r="Y30" s="51"/>
      <c r="Z30" s="51"/>
    </row>
    <row r="31" spans="1:26" ht="12.75" customHeight="1" x14ac:dyDescent="0.2">
      <c r="A31" s="151" t="s">
        <v>266</v>
      </c>
      <c r="B31" s="135">
        <f t="shared" si="20"/>
        <v>2500</v>
      </c>
      <c r="C31" s="152">
        <f>SUM(InstLoan!E50:E56)</f>
        <v>250</v>
      </c>
      <c r="D31" s="152" t="s">
        <v>377</v>
      </c>
      <c r="E31" s="152">
        <f>F18/2</f>
        <v>5527.0567040000014</v>
      </c>
      <c r="F31" s="137">
        <f t="shared" si="21"/>
        <v>5777.0567040000014</v>
      </c>
      <c r="G31" s="139">
        <f t="shared" si="22"/>
        <v>962.84278400000028</v>
      </c>
      <c r="H31" s="152">
        <f>G31-G24</f>
        <v>163.92611733333365</v>
      </c>
      <c r="I31" s="51"/>
      <c r="J31" s="51"/>
      <c r="K31" s="51"/>
      <c r="L31" s="51"/>
      <c r="M31" s="51"/>
      <c r="N31" s="51"/>
      <c r="O31" s="51"/>
      <c r="P31" s="51"/>
      <c r="Q31" s="51"/>
      <c r="R31" s="51"/>
      <c r="S31" s="51"/>
      <c r="T31" s="51"/>
      <c r="U31" s="51"/>
      <c r="V31" s="51"/>
      <c r="W31" s="51"/>
      <c r="X31" s="51"/>
      <c r="Y31" s="51"/>
      <c r="Z31" s="51"/>
    </row>
    <row r="32" spans="1:26" ht="12.75" customHeight="1" x14ac:dyDescent="0.2">
      <c r="A32" s="153" t="s">
        <v>267</v>
      </c>
      <c r="B32" s="154">
        <f>B31</f>
        <v>2500</v>
      </c>
      <c r="C32" s="155">
        <f>SUM(InstLoan!E57:E61)</f>
        <v>190</v>
      </c>
      <c r="D32" s="155" t="s">
        <v>377</v>
      </c>
      <c r="E32" s="155">
        <f>F18/2</f>
        <v>5527.0567040000014</v>
      </c>
      <c r="F32" s="156">
        <f t="shared" si="21"/>
        <v>5717.0567040000014</v>
      </c>
      <c r="G32" s="157">
        <f t="shared" si="22"/>
        <v>952.84278400000028</v>
      </c>
      <c r="H32" s="155">
        <f>G32-G24</f>
        <v>153.92611733333365</v>
      </c>
      <c r="I32" s="51"/>
      <c r="J32" s="51"/>
      <c r="K32" s="51"/>
      <c r="L32" s="51"/>
      <c r="M32" s="51"/>
      <c r="N32" s="51"/>
      <c r="O32" s="51"/>
      <c r="P32" s="51"/>
      <c r="Q32" s="51"/>
      <c r="R32" s="51"/>
      <c r="S32" s="51"/>
      <c r="T32" s="51"/>
      <c r="U32" s="51"/>
      <c r="V32" s="51"/>
      <c r="W32" s="51"/>
      <c r="X32" s="51"/>
      <c r="Y32" s="51"/>
      <c r="Z32" s="51"/>
    </row>
    <row r="33" spans="1:26" ht="12.75" customHeight="1" x14ac:dyDescent="0.2">
      <c r="A33" s="86" t="s">
        <v>269</v>
      </c>
      <c r="B33" s="158">
        <v>0</v>
      </c>
      <c r="C33" s="159">
        <f>SUM(InstLoan!E62:E73)</f>
        <v>2020.4081632653058</v>
      </c>
      <c r="D33" s="159" t="s">
        <v>377</v>
      </c>
      <c r="E33" s="159">
        <v>0</v>
      </c>
      <c r="F33" s="159">
        <f t="shared" si="21"/>
        <v>2020.4081632653058</v>
      </c>
      <c r="G33" s="159">
        <f t="shared" ref="G33:G38" si="24">F33/12</f>
        <v>168.36734693877548</v>
      </c>
      <c r="H33" s="159">
        <f t="shared" ref="H33:H38" si="25">G33-G24</f>
        <v>-630.54931972789109</v>
      </c>
      <c r="I33" s="51"/>
      <c r="J33" s="51"/>
      <c r="K33" s="51"/>
      <c r="L33" s="51"/>
      <c r="M33" s="51"/>
      <c r="N33" s="51"/>
      <c r="O33" s="51"/>
      <c r="P33" s="51"/>
      <c r="Q33" s="51"/>
      <c r="R33" s="51"/>
      <c r="S33" s="51"/>
      <c r="T33" s="51"/>
      <c r="U33" s="51"/>
      <c r="V33" s="51"/>
      <c r="W33" s="51"/>
      <c r="X33" s="51"/>
      <c r="Y33" s="51"/>
      <c r="Z33" s="51"/>
    </row>
    <row r="34" spans="1:26" ht="12.75" customHeight="1" x14ac:dyDescent="0.2">
      <c r="A34" s="98" t="s">
        <v>270</v>
      </c>
      <c r="B34" s="110">
        <v>0</v>
      </c>
      <c r="C34" s="160">
        <f>SUM(InstLoan!E74:E85)</f>
        <v>2020.4081632653058</v>
      </c>
      <c r="D34" s="160" t="s">
        <v>377</v>
      </c>
      <c r="E34" s="160">
        <v>0</v>
      </c>
      <c r="F34" s="159">
        <f t="shared" si="21"/>
        <v>2020.4081632653058</v>
      </c>
      <c r="G34" s="159">
        <f t="shared" si="24"/>
        <v>168.36734693877548</v>
      </c>
      <c r="H34" s="159">
        <f t="shared" si="25"/>
        <v>-615.54931972789109</v>
      </c>
      <c r="I34" s="51"/>
      <c r="J34" s="51"/>
      <c r="K34" s="51"/>
      <c r="L34" s="51"/>
      <c r="M34" s="51"/>
      <c r="N34" s="51"/>
      <c r="O34" s="51"/>
      <c r="P34" s="51"/>
      <c r="Q34" s="51"/>
      <c r="R34" s="51"/>
      <c r="S34" s="51"/>
      <c r="T34" s="51"/>
      <c r="U34" s="51"/>
      <c r="V34" s="51"/>
      <c r="W34" s="51"/>
      <c r="X34" s="51"/>
      <c r="Y34" s="51"/>
      <c r="Z34" s="51"/>
    </row>
    <row r="35" spans="1:26" ht="12.75" customHeight="1" x14ac:dyDescent="0.2">
      <c r="A35" s="98" t="s">
        <v>271</v>
      </c>
      <c r="B35" s="110">
        <v>0</v>
      </c>
      <c r="C35" s="160">
        <f>SUM(InstLoan!E86:E97)</f>
        <v>2020.4081632653058</v>
      </c>
      <c r="D35" s="160" t="s">
        <v>377</v>
      </c>
      <c r="E35" s="160">
        <v>0</v>
      </c>
      <c r="F35" s="159">
        <f t="shared" si="21"/>
        <v>2020.4081632653058</v>
      </c>
      <c r="G35" s="159">
        <f t="shared" si="24"/>
        <v>168.36734693877548</v>
      </c>
      <c r="H35" s="159">
        <f t="shared" si="25"/>
        <v>-661.37265306122458</v>
      </c>
      <c r="I35" s="51"/>
      <c r="J35" s="51"/>
      <c r="K35" s="51"/>
      <c r="L35" s="51"/>
      <c r="M35" s="51"/>
      <c r="N35" s="51"/>
      <c r="O35" s="51"/>
      <c r="P35" s="51"/>
      <c r="Q35" s="51"/>
      <c r="R35" s="51"/>
      <c r="S35" s="51"/>
      <c r="T35" s="51"/>
      <c r="U35" s="51"/>
      <c r="V35" s="51"/>
      <c r="W35" s="51"/>
      <c r="X35" s="51"/>
      <c r="Y35" s="51"/>
      <c r="Z35" s="51"/>
    </row>
    <row r="36" spans="1:26" ht="12.75" customHeight="1" x14ac:dyDescent="0.2">
      <c r="A36" s="98" t="s">
        <v>273</v>
      </c>
      <c r="B36" s="110">
        <v>0</v>
      </c>
      <c r="C36" s="160">
        <f>SUM(InstLoan!E98:E109)</f>
        <v>2020.4081632653058</v>
      </c>
      <c r="D36" s="160" t="s">
        <v>377</v>
      </c>
      <c r="E36" s="160">
        <v>0</v>
      </c>
      <c r="F36" s="159">
        <f t="shared" si="21"/>
        <v>2020.4081632653058</v>
      </c>
      <c r="G36" s="159">
        <f t="shared" si="24"/>
        <v>168.36734693877548</v>
      </c>
      <c r="H36" s="159">
        <f t="shared" si="25"/>
        <v>-661.37265306122458</v>
      </c>
      <c r="I36" s="51"/>
      <c r="J36" s="51"/>
      <c r="K36" s="51"/>
      <c r="L36" s="51"/>
      <c r="M36" s="51"/>
      <c r="N36" s="51"/>
      <c r="O36" s="51"/>
      <c r="P36" s="51"/>
      <c r="Q36" s="51"/>
      <c r="R36" s="51"/>
      <c r="S36" s="51"/>
      <c r="T36" s="51"/>
      <c r="U36" s="51"/>
      <c r="V36" s="51"/>
      <c r="W36" s="51"/>
      <c r="X36" s="51"/>
      <c r="Y36" s="51"/>
      <c r="Z36" s="51"/>
    </row>
    <row r="37" spans="1:26" ht="12.75" customHeight="1" x14ac:dyDescent="0.2">
      <c r="A37" s="98" t="s">
        <v>274</v>
      </c>
      <c r="B37" s="110">
        <v>0</v>
      </c>
      <c r="C37" s="160">
        <f>SUM(InstLoan!E110)</f>
        <v>168.36734693877551</v>
      </c>
      <c r="D37" s="160" t="s">
        <v>377</v>
      </c>
      <c r="E37" s="160">
        <v>0</v>
      </c>
      <c r="F37" s="159">
        <f t="shared" si="21"/>
        <v>168.36734693877551</v>
      </c>
      <c r="G37" s="159">
        <f t="shared" si="24"/>
        <v>14.030612244897959</v>
      </c>
      <c r="H37" s="159">
        <f t="shared" si="25"/>
        <v>-880.46565442176893</v>
      </c>
      <c r="I37" s="51"/>
      <c r="J37" s="51"/>
      <c r="K37" s="51"/>
      <c r="L37" s="51"/>
      <c r="M37" s="51"/>
      <c r="N37" s="51"/>
      <c r="O37" s="51"/>
      <c r="P37" s="51"/>
      <c r="Q37" s="51"/>
      <c r="R37" s="51"/>
      <c r="S37" s="51"/>
      <c r="T37" s="51"/>
      <c r="U37" s="51"/>
      <c r="V37" s="51"/>
      <c r="W37" s="51"/>
      <c r="X37" s="51"/>
      <c r="Y37" s="51"/>
      <c r="Z37" s="51"/>
    </row>
    <row r="38" spans="1:26" ht="12.75" customHeight="1" x14ac:dyDescent="0.2">
      <c r="A38" s="98" t="s">
        <v>275</v>
      </c>
      <c r="B38" s="110">
        <v>0</v>
      </c>
      <c r="C38" s="160">
        <v>0</v>
      </c>
      <c r="D38" s="160" t="s">
        <v>377</v>
      </c>
      <c r="E38" s="160">
        <v>0</v>
      </c>
      <c r="F38" s="159">
        <f t="shared" si="21"/>
        <v>0</v>
      </c>
      <c r="G38" s="159">
        <f t="shared" si="24"/>
        <v>0</v>
      </c>
      <c r="H38" s="159">
        <f t="shared" si="25"/>
        <v>-901.16293333333351</v>
      </c>
      <c r="I38" s="51"/>
      <c r="J38" s="51"/>
      <c r="K38" s="51"/>
      <c r="L38" s="51"/>
      <c r="M38" s="51"/>
      <c r="N38" s="51"/>
      <c r="O38" s="51"/>
      <c r="P38" s="51"/>
      <c r="Q38" s="51"/>
      <c r="R38" s="51"/>
      <c r="S38" s="51"/>
      <c r="T38" s="51"/>
      <c r="U38" s="51"/>
      <c r="V38" s="51"/>
      <c r="W38" s="51"/>
      <c r="X38" s="51"/>
      <c r="Y38" s="51"/>
      <c r="Z38" s="51"/>
    </row>
    <row r="39" spans="1:26" ht="12.75" customHeight="1" x14ac:dyDescent="0.2">
      <c r="A39" s="161" t="s">
        <v>184</v>
      </c>
      <c r="B39" s="162">
        <f>SUM(B24:B38)</f>
        <v>22500</v>
      </c>
      <c r="C39" s="162">
        <f>SUM(C28:C37)</f>
        <v>9200</v>
      </c>
      <c r="D39" s="162" t="s">
        <v>377</v>
      </c>
      <c r="E39" s="162">
        <f>SUM(E24:E38)</f>
        <v>46239.005312000008</v>
      </c>
      <c r="F39" s="162">
        <f t="shared" si="21"/>
        <v>55439.005312000008</v>
      </c>
      <c r="G39" s="161"/>
      <c r="H39" s="161"/>
      <c r="I39" s="51"/>
      <c r="J39" s="51"/>
      <c r="K39" s="51"/>
      <c r="L39" s="51"/>
      <c r="M39" s="51"/>
      <c r="N39" s="51"/>
      <c r="O39" s="51"/>
      <c r="P39" s="51"/>
      <c r="Q39" s="51"/>
      <c r="R39" s="51"/>
      <c r="S39" s="51"/>
      <c r="T39" s="51"/>
      <c r="U39" s="51"/>
      <c r="V39" s="51"/>
      <c r="W39" s="51"/>
      <c r="X39" s="51"/>
      <c r="Y39" s="51"/>
      <c r="Z39" s="51"/>
    </row>
    <row r="40" spans="1:26" ht="51" customHeight="1" x14ac:dyDescent="0.2">
      <c r="A40" s="398" t="s">
        <v>277</v>
      </c>
      <c r="B40" s="319"/>
      <c r="C40" s="319"/>
      <c r="D40" s="319"/>
      <c r="E40" s="319"/>
      <c r="F40" s="319"/>
      <c r="G40" s="319"/>
      <c r="H40" s="319"/>
      <c r="I40" s="51"/>
      <c r="J40" s="51"/>
      <c r="K40" s="51"/>
      <c r="L40" s="51"/>
      <c r="M40" s="51"/>
      <c r="N40" s="51"/>
      <c r="O40" s="51"/>
      <c r="P40" s="51"/>
      <c r="Q40" s="51"/>
      <c r="R40" s="51"/>
      <c r="S40" s="51"/>
      <c r="T40" s="51"/>
      <c r="U40" s="51"/>
      <c r="V40" s="51"/>
      <c r="W40" s="51"/>
      <c r="X40" s="51"/>
      <c r="Y40" s="51"/>
      <c r="Z40" s="51"/>
    </row>
    <row r="41" spans="1:26" ht="12.75" customHeight="1" x14ac:dyDescent="0.2">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2.75" customHeight="1"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2.75"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2.75"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2.75" customHeight="1"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2.75"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2.75" customHeight="1"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2.75"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2.75" customHeight="1"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2.75" customHeight="1"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2.75" customHeight="1" x14ac:dyDescent="0.2">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2.75" customHeight="1" x14ac:dyDescent="0.2">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2.75" customHeight="1" x14ac:dyDescent="0.2">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2.75" customHeight="1"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2.75" customHeight="1"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2.7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2.75"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2.75" customHeight="1"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2.75" customHeight="1"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2.75" customHeight="1"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2.75" customHeight="1"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2.75" customHeight="1"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2.75" customHeight="1"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2.75" customHeight="1"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2.75"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2.75"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2.75"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2.75" customHeight="1"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2.75" customHeight="1"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2.75" customHeight="1"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2.75" customHeight="1"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2.75" customHeight="1"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2.75" customHeight="1"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2.75" customHeight="1"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2.75" customHeight="1"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2.75" customHeight="1"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2.75" customHeight="1"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2.75" customHeight="1"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2.75" customHeight="1"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2.75" customHeigh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2.75" customHeight="1"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2.75" customHeight="1"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2.75" customHeight="1"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2.75" customHeight="1"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2.75" customHeight="1"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2.75" customHeight="1"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2.75" customHeight="1"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2.75" customHeight="1"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2.75" customHeight="1"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2.75" customHeight="1"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2.75" customHeight="1"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2.75" customHeight="1"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2.75" customHeight="1"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2.75" customHeight="1"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2.75" customHeight="1"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2.75" customHeight="1"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2.75" customHeight="1"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2.75" customHeight="1"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2.75" customHeight="1"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2.75" customHeight="1"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2.75" customHeight="1"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2.75" customHeight="1"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2.75"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2.75" customHeight="1"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2.75" customHeigh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2.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2.75" customHeight="1"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2.75" customHeight="1"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2.75" customHeight="1" x14ac:dyDescent="0.2">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2.75" customHeight="1" x14ac:dyDescent="0.2">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2.75" customHeight="1"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2.75" customHeight="1" x14ac:dyDescent="0.2">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2.75" customHeight="1" x14ac:dyDescent="0.2">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2.75" customHeight="1" x14ac:dyDescent="0.2">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2.75" customHeight="1" x14ac:dyDescent="0.2">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2.75" customHeight="1" x14ac:dyDescent="0.2">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2.75" customHeight="1" x14ac:dyDescent="0.2">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2.75" customHeight="1" x14ac:dyDescent="0.2">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2.75" customHeight="1" x14ac:dyDescent="0.2">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2.75" customHeight="1" x14ac:dyDescent="0.2">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2.75" customHeight="1"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2.75" customHeight="1"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2.75" customHeight="1"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2.75" customHeight="1"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2.75" customHeight="1"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2.75" customHeight="1"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2.75" customHeight="1"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2.75" customHeight="1" x14ac:dyDescent="0.2">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2.75" customHeight="1" x14ac:dyDescent="0.2">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2.75" customHeight="1" x14ac:dyDescent="0.2">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2.75" customHeight="1" x14ac:dyDescent="0.2">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2.75" customHeight="1" x14ac:dyDescent="0.2">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2.75" customHeight="1" x14ac:dyDescent="0.2">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2.75" customHeight="1" x14ac:dyDescent="0.2">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2.75" customHeight="1" x14ac:dyDescent="0.2">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2.75" customHeight="1" x14ac:dyDescent="0.2">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2.75" customHeight="1" x14ac:dyDescent="0.2">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2.75" customHeight="1" x14ac:dyDescent="0.2">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2.75" customHeight="1"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2.75" customHeight="1"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2.75" customHeight="1"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2.75" customHeight="1"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2.75" customHeight="1"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2.75" customHeight="1"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2.75" customHeight="1"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2.75" customHeight="1"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2.75" customHeight="1"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2.75" customHeight="1"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2.75" customHeight="1"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2.75" customHeight="1"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2.75" customHeight="1"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2.75" customHeight="1"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2.75" customHeight="1"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2.75" customHeight="1"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2.75" customHeight="1"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2.75" customHeight="1"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2.75" customHeight="1"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2.75" customHeight="1"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2.75" customHeight="1"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2.75" customHeight="1"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2.75" customHeight="1"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2.75" customHeight="1"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2.75" customHeight="1"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2.75" customHeight="1"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2.75" customHeight="1"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2.75" customHeight="1" x14ac:dyDescent="0.2">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2.75" customHeight="1" x14ac:dyDescent="0.2">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2.75" customHeight="1" x14ac:dyDescent="0.2">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2.75" customHeight="1" x14ac:dyDescent="0.2">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2.75" customHeight="1" x14ac:dyDescent="0.2">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2.75" customHeight="1" x14ac:dyDescent="0.2">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2.75" customHeight="1" x14ac:dyDescent="0.2">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2.75" customHeight="1" x14ac:dyDescent="0.2">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2.75" customHeight="1" x14ac:dyDescent="0.2">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2.75" customHeight="1" x14ac:dyDescent="0.2">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2.75" customHeight="1" x14ac:dyDescent="0.2">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2.75" customHeight="1" x14ac:dyDescent="0.2">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2.75" customHeight="1" x14ac:dyDescent="0.2">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2.75" customHeight="1" x14ac:dyDescent="0.2">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2.75" customHeight="1" x14ac:dyDescent="0.2">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2.75" customHeight="1" x14ac:dyDescent="0.2">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2.75" customHeight="1" x14ac:dyDescent="0.2">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2.75" customHeight="1" x14ac:dyDescent="0.2">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2.75" customHeight="1" x14ac:dyDescent="0.2">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2.75" customHeight="1" x14ac:dyDescent="0.2">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2.75" customHeight="1" x14ac:dyDescent="0.2">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2.75" customHeight="1" x14ac:dyDescent="0.2">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2.75" customHeight="1" x14ac:dyDescent="0.2">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2.75" customHeight="1" x14ac:dyDescent="0.2">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2.75" customHeight="1" x14ac:dyDescent="0.2">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2.75" customHeight="1" x14ac:dyDescent="0.2">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2.75" customHeight="1" x14ac:dyDescent="0.2">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2.75" customHeight="1" x14ac:dyDescent="0.2">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2.75" customHeight="1" x14ac:dyDescent="0.2">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2.75" customHeight="1" x14ac:dyDescent="0.2">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2.75" customHeight="1" x14ac:dyDescent="0.2">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2.75" customHeight="1" x14ac:dyDescent="0.2">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2.75" customHeight="1" x14ac:dyDescent="0.2">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2.75" customHeight="1" x14ac:dyDescent="0.2">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2.75" customHeight="1" x14ac:dyDescent="0.2">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2.75" customHeight="1" x14ac:dyDescent="0.2">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2.75" customHeight="1" x14ac:dyDescent="0.2">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2.75" customHeight="1" x14ac:dyDescent="0.2">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2.75" customHeight="1" x14ac:dyDescent="0.2">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2.75" customHeight="1" x14ac:dyDescent="0.2">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2.75" customHeight="1" x14ac:dyDescent="0.2">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2.75" customHeight="1" x14ac:dyDescent="0.2">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2.75" customHeight="1" x14ac:dyDescent="0.2">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2.75" customHeight="1" x14ac:dyDescent="0.2">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2.75" customHeight="1" x14ac:dyDescent="0.2">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2.75" customHeight="1" x14ac:dyDescent="0.2">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2.75" customHeight="1" x14ac:dyDescent="0.2">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2.75" customHeight="1" x14ac:dyDescent="0.2">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2.75" customHeight="1" x14ac:dyDescent="0.2">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2.75" customHeight="1" x14ac:dyDescent="0.2">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2.75" customHeight="1" x14ac:dyDescent="0.2">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2.75" customHeight="1" x14ac:dyDescent="0.2">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2.75" customHeight="1" x14ac:dyDescent="0.2">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2.75" customHeight="1" x14ac:dyDescent="0.2">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2.75" customHeight="1" x14ac:dyDescent="0.2">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2.75" customHeight="1" x14ac:dyDescent="0.2">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2.75" customHeight="1" x14ac:dyDescent="0.2">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2.75" customHeight="1" x14ac:dyDescent="0.2">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2.75" customHeight="1" x14ac:dyDescent="0.2">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2.75" customHeight="1" x14ac:dyDescent="0.2">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2.75" customHeight="1" x14ac:dyDescent="0.2">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2.75" customHeight="1" x14ac:dyDescent="0.2">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2.75" customHeight="1" x14ac:dyDescent="0.2">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2.75" customHeight="1" x14ac:dyDescent="0.2">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2.75" customHeight="1" x14ac:dyDescent="0.2">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2.75" customHeight="1" x14ac:dyDescent="0.2">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2.75" customHeight="1" x14ac:dyDescent="0.2">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2.75" customHeight="1" x14ac:dyDescent="0.2">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2.75" customHeight="1" x14ac:dyDescent="0.2">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2.75" customHeight="1" x14ac:dyDescent="0.2">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2.75" customHeight="1" x14ac:dyDescent="0.2">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2.75" customHeight="1" x14ac:dyDescent="0.2">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2.75" customHeight="1" x14ac:dyDescent="0.2">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2.75" customHeight="1" x14ac:dyDescent="0.2">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2.75" customHeight="1" x14ac:dyDescent="0.2">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2.75" customHeight="1" x14ac:dyDescent="0.2">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2.75" customHeight="1" x14ac:dyDescent="0.2">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2.75" customHeight="1" x14ac:dyDescent="0.2">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2.75" customHeight="1" x14ac:dyDescent="0.2">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2.75" customHeight="1" x14ac:dyDescent="0.2">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2.75" customHeight="1" x14ac:dyDescent="0.2">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2.75" customHeight="1" x14ac:dyDescent="0.2">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2.75" customHeight="1" x14ac:dyDescent="0.2">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2.75" customHeight="1" x14ac:dyDescent="0.2">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2.75" customHeight="1" x14ac:dyDescent="0.2">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2.75" customHeight="1" x14ac:dyDescent="0.2">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2.75" customHeight="1" x14ac:dyDescent="0.2">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2.75" customHeight="1" x14ac:dyDescent="0.2">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2.75" customHeight="1" x14ac:dyDescent="0.2">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2.75" customHeight="1" x14ac:dyDescent="0.2">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2.75" customHeight="1" x14ac:dyDescent="0.2">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2.75" customHeight="1" x14ac:dyDescent="0.2">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2.75" customHeight="1" x14ac:dyDescent="0.2">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2.75" customHeight="1" x14ac:dyDescent="0.2">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2.75" customHeight="1" x14ac:dyDescent="0.2">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2.75" customHeight="1" x14ac:dyDescent="0.2">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2.75" customHeight="1" x14ac:dyDescent="0.2">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2.75" customHeight="1" x14ac:dyDescent="0.2">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2.75" customHeight="1" x14ac:dyDescent="0.2">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2.75" customHeight="1" x14ac:dyDescent="0.2">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2.75" customHeight="1" x14ac:dyDescent="0.2">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2.75" customHeight="1" x14ac:dyDescent="0.2">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2.75" customHeight="1" x14ac:dyDescent="0.2">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2.75" customHeight="1" x14ac:dyDescent="0.2">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2.75" customHeight="1" x14ac:dyDescent="0.2">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2.75" customHeight="1" x14ac:dyDescent="0.2">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2.75" customHeight="1" x14ac:dyDescent="0.2">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2.75" customHeight="1" x14ac:dyDescent="0.2">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2.75" customHeight="1" x14ac:dyDescent="0.2">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2.75" customHeight="1" x14ac:dyDescent="0.2">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2.75" customHeight="1" x14ac:dyDescent="0.2">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2.75" customHeight="1" x14ac:dyDescent="0.2">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2.75" customHeight="1" x14ac:dyDescent="0.2">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2.75" customHeight="1" x14ac:dyDescent="0.2">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2.75" customHeight="1" x14ac:dyDescent="0.2">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2.75" customHeight="1" x14ac:dyDescent="0.2">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2.75" customHeight="1" x14ac:dyDescent="0.2">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2.75" customHeight="1" x14ac:dyDescent="0.2">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2.75" customHeight="1" x14ac:dyDescent="0.2">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2.75" customHeight="1" x14ac:dyDescent="0.2">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2.75" customHeight="1" x14ac:dyDescent="0.2">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2.75" customHeight="1" x14ac:dyDescent="0.2">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2.75" customHeight="1" x14ac:dyDescent="0.2">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2.75" customHeight="1" x14ac:dyDescent="0.2">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2.75" customHeight="1" x14ac:dyDescent="0.2">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2.75" customHeight="1" x14ac:dyDescent="0.2">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2.75" customHeight="1" x14ac:dyDescent="0.2">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2.75" customHeight="1" x14ac:dyDescent="0.2">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2.75" customHeight="1" x14ac:dyDescent="0.2">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2.75" customHeight="1" x14ac:dyDescent="0.2">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2.75" customHeight="1" x14ac:dyDescent="0.2">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2.75" customHeight="1" x14ac:dyDescent="0.2">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2.75" customHeight="1" x14ac:dyDescent="0.2">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2.75" customHeight="1" x14ac:dyDescent="0.2">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2.75" customHeight="1" x14ac:dyDescent="0.2">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2.75" customHeight="1" x14ac:dyDescent="0.2">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2.75" customHeight="1" x14ac:dyDescent="0.2">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2.75" customHeight="1" x14ac:dyDescent="0.2">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2.75" customHeight="1" x14ac:dyDescent="0.2">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2.75" customHeight="1" x14ac:dyDescent="0.2">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2.75" customHeight="1" x14ac:dyDescent="0.2">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2.75" customHeight="1" x14ac:dyDescent="0.2">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2.75" customHeight="1" x14ac:dyDescent="0.2">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2.75" customHeight="1" x14ac:dyDescent="0.2">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2.75" customHeight="1" x14ac:dyDescent="0.2">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2.75" customHeight="1" x14ac:dyDescent="0.2">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2.75" customHeight="1" x14ac:dyDescent="0.2">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2.75" customHeight="1" x14ac:dyDescent="0.2">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2.75" customHeight="1" x14ac:dyDescent="0.2">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2.75" customHeight="1" x14ac:dyDescent="0.2">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2.75" customHeight="1" x14ac:dyDescent="0.2">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2.75" customHeight="1" x14ac:dyDescent="0.2">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2.75" customHeight="1" x14ac:dyDescent="0.2">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2.75" customHeight="1" x14ac:dyDescent="0.2">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2.75" customHeight="1" x14ac:dyDescent="0.2">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2.75" customHeight="1" x14ac:dyDescent="0.2">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2.75" customHeight="1" x14ac:dyDescent="0.2">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2.75" customHeight="1" x14ac:dyDescent="0.2">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2.75" customHeight="1" x14ac:dyDescent="0.2">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2.75" customHeight="1" x14ac:dyDescent="0.2">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2.75" customHeight="1" x14ac:dyDescent="0.2">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2.75" customHeight="1" x14ac:dyDescent="0.2">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2.75" customHeight="1" x14ac:dyDescent="0.2">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2.75" customHeight="1"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2.75" customHeight="1"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2.75" customHeight="1"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2.75" customHeight="1"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2.75" customHeight="1"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2.75" customHeight="1"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2.75" customHeight="1"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2.75" customHeight="1"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2.75" customHeight="1"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2.75" customHeight="1"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2.75" customHeight="1"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2.75" customHeight="1"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2.75" customHeight="1"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2.75" customHeight="1"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2.75" customHeight="1"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2.75" customHeight="1"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2.75" customHeight="1"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2.75" customHeight="1"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2.75" customHeight="1"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2.75" customHeight="1"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2.75" customHeight="1"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2.75" customHeight="1"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2.75" customHeight="1"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2.75" customHeight="1"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2.75" customHeight="1"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2.75" customHeight="1"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2.75" customHeight="1"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2.75" customHeight="1"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2.75" customHeight="1"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2.75" customHeight="1"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2.75" customHeight="1"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2.75" customHeight="1"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2.75" customHeight="1"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2.75" customHeight="1"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2.75" customHeight="1"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2.75" customHeight="1"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2.75" customHeight="1"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2.75" customHeight="1"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2.75" customHeight="1"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2.75" customHeight="1" x14ac:dyDescent="0.2">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2.75" customHeight="1" x14ac:dyDescent="0.2">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2.75" customHeight="1" x14ac:dyDescent="0.2">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2.75" customHeight="1" x14ac:dyDescent="0.2">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2.75" customHeight="1"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2.75" customHeight="1"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2.75" customHeight="1"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2.75" customHeight="1"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2.75" customHeight="1"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2.75" customHeight="1"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2.75" customHeight="1"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2.75" customHeight="1"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2.75" customHeight="1"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2.75" customHeight="1"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2.75" customHeight="1"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2.75" customHeight="1"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2.75" customHeight="1"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2.75" customHeight="1"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2.75" customHeight="1"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2.75" customHeight="1"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2.75" customHeight="1"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2.75" customHeight="1"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2.75" customHeight="1"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2.75" customHeight="1"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2.75" customHeight="1"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2.75" customHeight="1"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2.75" customHeight="1"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2.75" customHeight="1"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2.75" customHeight="1"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2.75" customHeight="1"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2.75" customHeight="1"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2.75" customHeight="1"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2.75" customHeight="1"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2.75" customHeight="1"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2.75" customHeight="1"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2.75" customHeight="1"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2.75" customHeight="1"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2.75" customHeight="1"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2.75" customHeight="1"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2.75" customHeight="1"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2.75" customHeight="1"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2.75" customHeight="1"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2.75" customHeight="1"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2.75" customHeight="1"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2.75" customHeight="1"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2.75" customHeight="1"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2.75" customHeight="1"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2.75" customHeight="1"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2.75" customHeight="1"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2.75" customHeight="1"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2.75" customHeight="1"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2.75" customHeight="1"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2.75" customHeight="1"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2.75" customHeight="1"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2.75" customHeight="1"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2.75" customHeight="1"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2.75" customHeight="1"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2.75" customHeight="1"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2.75" customHeight="1"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2.75" customHeight="1"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2.75" customHeight="1"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2.75" customHeight="1"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2.75" customHeight="1"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2.75" customHeight="1"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2.75" customHeight="1"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2.75" customHeight="1"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2.75" customHeight="1"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2.75" customHeight="1"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2.75" customHeight="1"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2.75" customHeight="1"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2.75" customHeight="1"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2.75" customHeight="1"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2.75" customHeight="1"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2.75" customHeight="1"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2.75" customHeight="1"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2.75" customHeight="1"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2.75" customHeight="1"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2.75" customHeight="1"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2.75" customHeight="1"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2.75" customHeight="1"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2.75" customHeight="1"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2.75" customHeight="1"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2.75" customHeight="1"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2.75" customHeight="1"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2.75" customHeight="1"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2.75" customHeight="1"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2.75" customHeight="1"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2.75" customHeight="1"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2.75" customHeight="1"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2.75" customHeight="1"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2.75" customHeight="1"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2.75" customHeight="1"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2.75" customHeight="1"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2.75" customHeight="1"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2.75" customHeight="1"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2.75" customHeight="1"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2.75" customHeight="1"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2.75" customHeight="1"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2.75" customHeight="1"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2.75" customHeight="1"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2.75" customHeight="1"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2.75" customHeight="1"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2.75" customHeight="1"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2.75" customHeight="1"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2.75" customHeight="1"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2.75" customHeight="1"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2.75" customHeight="1"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2.75" customHeight="1"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2.75" customHeight="1"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2.75" customHeight="1"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2.75" customHeight="1"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2.75" customHeight="1"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2.75" customHeight="1"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2.75" customHeight="1"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2.75" customHeight="1"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2.75" customHeight="1"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2.75" customHeight="1"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2.75" customHeight="1"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2.75" customHeight="1"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2.75" customHeight="1"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2.75" customHeight="1"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2.75" customHeight="1"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2.75" customHeight="1"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2.75" customHeight="1"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2.75" customHeight="1"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2.75" customHeight="1"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2.75" customHeight="1"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2.75" customHeight="1"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2.75" customHeight="1"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2.75" customHeight="1"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2.75" customHeight="1"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2.75" customHeight="1"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2.75" customHeight="1"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2.75" customHeight="1"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2.75" customHeight="1"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2.75" customHeight="1"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2.75" customHeight="1"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2.75" customHeight="1"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2.75" customHeight="1"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2.75" customHeight="1"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2.75" customHeight="1"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2.75" customHeight="1"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2.75" customHeight="1"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2.75" customHeight="1"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2.75" customHeight="1"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2.75" customHeight="1"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2.75" customHeight="1"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2.75" customHeight="1"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2.75" customHeight="1"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2.75" customHeight="1"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2.75" customHeight="1"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2.75" customHeight="1"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2.75" customHeight="1"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2.75" customHeight="1"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2.75" customHeight="1"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2.75" customHeight="1"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2.75" customHeight="1"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2.75" customHeight="1"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2.75" customHeight="1"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2.75" customHeight="1"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2.75" customHeight="1"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2.75" customHeight="1"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2.75" customHeight="1"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2.75" customHeight="1"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2.75" customHeight="1"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2.75" customHeight="1"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2.75" customHeight="1"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2.75" customHeight="1"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2.75" customHeight="1"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2.75" customHeight="1"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2.75" customHeight="1"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2.75" customHeight="1"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2.75" customHeight="1"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2.75" customHeight="1"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2.75" customHeight="1"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2.75" customHeight="1"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2.75" customHeight="1"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2.75" customHeight="1"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2.75" customHeight="1"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2.75" customHeight="1"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2.75" customHeight="1"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2.75" customHeight="1"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2.75" customHeight="1"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2.75" customHeight="1"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2.75" customHeight="1"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2.75" customHeight="1"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2.75" customHeight="1"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2.75" customHeight="1"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2.75" customHeight="1"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2.75" customHeight="1"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2.75" customHeight="1"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2.75" customHeight="1"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2.75" customHeight="1"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2.75" customHeight="1"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2.75" customHeight="1"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2.75" customHeight="1"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2.75" customHeight="1"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2.75" customHeight="1"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2.75" customHeight="1"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2.75" customHeight="1"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2.75" customHeight="1"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2.75" customHeight="1"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2.75" customHeight="1"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2.75" customHeight="1"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2.75" customHeight="1"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2.75" customHeight="1"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2.75" customHeight="1"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2.75" customHeight="1"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2.75" customHeight="1"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2.75" customHeight="1"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2.75" customHeight="1"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2.75" customHeight="1"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2.75" customHeight="1"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2.75" customHeight="1"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2.75" customHeight="1"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2.75" customHeight="1"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2.75" customHeight="1"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2.75" customHeight="1"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2.75" customHeight="1"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2.75" customHeight="1"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2.75" customHeight="1"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2.75" customHeight="1"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2.75" customHeight="1"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2.75" customHeight="1"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2.75" customHeight="1"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2.75" customHeight="1"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2.75" customHeight="1"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2.75" customHeight="1"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2.75" customHeight="1"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2.75" customHeight="1"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2.75" customHeight="1"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2.75" customHeight="1"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2.75" customHeight="1"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2.75" customHeight="1"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2.75" customHeight="1"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2.75" customHeight="1"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2.75" customHeight="1"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2.75" customHeight="1"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2.75" customHeight="1"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2.75" customHeight="1"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2.75" customHeight="1"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2.75" customHeight="1"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2.75" customHeight="1"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2.75" customHeight="1"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2.75" customHeight="1"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2.75" customHeight="1"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2.75" customHeight="1"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2.75" customHeight="1"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2.75" customHeight="1"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2.75" customHeight="1"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2.75" customHeight="1"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2.75"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2.75"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2.75"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2.75"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2.75"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2.75"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2.75"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2.75"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2.75"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2.75"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2.75"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2.75"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2.75"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2.75"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2.75"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2.75"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2.75"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2.75"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2.75"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2.75"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2.75"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2.75"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2.75"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2.75"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2.75"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2.75"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2.75"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2.75"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2.75"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2.75"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2.75"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2.75"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2.75"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2.75"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2.75"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2.75"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2.75"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2.75"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2.75"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2.75"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2.75"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2.75"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2.75"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2.75"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2.75"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2.75"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2.75"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2.75"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2.75"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2.75"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2.75"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2.75"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2.75"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2.75"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2.75"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2.75"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2.75"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2.75"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2.75"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2.75"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2.75"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2.75"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2.75"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2.75"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2.75"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2.75"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2.75"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2.75"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2.75"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2.75"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2.75"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2.75"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2.75"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2.75"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2.75"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2.75"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2.75"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2.75"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2.75"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2.75"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2.75"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2.75"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2.75"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2.75"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2.75"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2.75"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2.75"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2.75"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2.75"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2.75"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2.75"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2.75"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2.75"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2.75"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2.75"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2.75"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2.75"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2.75"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2.75"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2.75"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2.75"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2.75"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2.75"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2.75"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2.75"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2.75"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2.75"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2.75"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2.75"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2.75"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2.75"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2.75"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2.75"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2.75"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2.75"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2.75"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2.75"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2.75"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2.75"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2.75"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2.75"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2.75"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2.75"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2.75"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2.75"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2.75"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2.75"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2.75"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2.75"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2.75"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2.75"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2.75"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2.75"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2.75"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2.75"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2.75" customHeight="1"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2.75" customHeight="1"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2.75" customHeight="1"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2.75" customHeight="1"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2.75" customHeight="1"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2.75" customHeight="1"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2.75" customHeight="1"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2.75" customHeight="1"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2.75" customHeight="1"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2.75" customHeight="1"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2.75" customHeight="1"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2.75" customHeight="1"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2.75" customHeight="1"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2.75" customHeight="1"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2.75" customHeight="1"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2.75" customHeight="1"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2.75" customHeight="1"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2.75" customHeight="1"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2.75" customHeight="1"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2.75" customHeight="1"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2.75" customHeight="1"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2.75" customHeight="1"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2.75" customHeight="1"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2.75" customHeight="1"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2.75" customHeight="1"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2.75" customHeight="1"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2.75" customHeight="1"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2.75" customHeight="1"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2.75" customHeight="1"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2.75" customHeight="1"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2.75" customHeight="1"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2.75" customHeight="1"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2.75" customHeight="1"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2.75" customHeight="1"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2.75" customHeight="1"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2.75" customHeight="1"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2.75" customHeight="1"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2.75" customHeight="1"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2.75" customHeight="1"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2.75" customHeight="1"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2.75" customHeight="1"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2.75" customHeight="1"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2.75" customHeight="1"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2.75" customHeight="1"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2.75" customHeight="1"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2.75" customHeight="1"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2.75" customHeight="1"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2.75" customHeight="1"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2.75" customHeight="1"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2.75" customHeight="1"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2.75" customHeight="1"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2.75" customHeight="1"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2.75" customHeight="1"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2.75" customHeight="1"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2.75" customHeight="1"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2.75" customHeight="1"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2.75" customHeight="1"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2.75" customHeight="1"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2.75" customHeight="1"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2.75" customHeight="1"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2.75" customHeight="1"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2.75" customHeight="1"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2.75" customHeight="1"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2.75" customHeight="1"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2.75" customHeight="1"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2.75" customHeight="1"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2.75" customHeight="1"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2.75" customHeight="1"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2.75" customHeight="1"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2.75" customHeight="1"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2.75" customHeight="1"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2.75" customHeight="1"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2.75" customHeight="1"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2.75" customHeight="1"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2.75" customHeight="1"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2.75" customHeight="1"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2.75" customHeight="1"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2.75" customHeight="1"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2.75" customHeight="1"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2.75" customHeight="1"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2.75" customHeight="1"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2.75" customHeight="1"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2.75" customHeight="1"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2.75" customHeight="1"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2.75" customHeight="1"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2.75" customHeight="1"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2.75" customHeight="1"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2.75" customHeight="1"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2.75" customHeight="1"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2.75" customHeight="1"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2.75" customHeight="1"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2.75" customHeight="1"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2.75" customHeight="1"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2.75" customHeight="1"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2.75" customHeight="1"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2.75" customHeight="1"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2.75" customHeight="1"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2.75" customHeight="1"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2.75" customHeight="1"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2.75" customHeight="1"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2.75" customHeight="1"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2.75" customHeight="1"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2.75" customHeight="1"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2.75" customHeight="1"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2.75" customHeight="1"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2.75" customHeight="1"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2.75" customHeight="1"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2.75" customHeight="1"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2.75" customHeight="1"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2.75" customHeight="1"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2.75" customHeight="1"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2.75" customHeight="1"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2.75" customHeight="1"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2.75" customHeight="1"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2.75" customHeight="1"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2.75" customHeight="1"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2.75" customHeight="1"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2.75" customHeight="1"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2.75" customHeight="1"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2.75" customHeight="1"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2.75" customHeight="1"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2.75" customHeight="1"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2.75" customHeight="1"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2.75" customHeight="1"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2.75" customHeight="1"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2.75" customHeight="1"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2.75" customHeight="1"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2.75" customHeight="1"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2.75" customHeight="1"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2.75" customHeight="1"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2.75" customHeight="1"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2.75" customHeight="1"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2.75" customHeight="1"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2.75" customHeight="1"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2.75" customHeight="1"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2.75" customHeight="1"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2.75" customHeight="1"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2.75" customHeight="1"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2.75" customHeight="1"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2.75" customHeight="1"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2.75" customHeight="1"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2.75" customHeight="1"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2.75" customHeight="1"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2.75" customHeight="1"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2.75" customHeight="1"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2.75" customHeight="1"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2.75" customHeight="1"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2.75" customHeight="1"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2.75" customHeight="1"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2.75" customHeight="1"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2.75" customHeight="1"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2.75" customHeight="1"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2.75" customHeight="1"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2.75" customHeight="1"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2.75" customHeight="1"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2.75" customHeight="1"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2.75" customHeight="1"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2.75" customHeight="1"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2.75" customHeight="1"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2.75" customHeight="1"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2.75" customHeight="1"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2.75" customHeight="1"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2.75" customHeight="1"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2.75" customHeight="1"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2.75" customHeight="1"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2.75" customHeight="1"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2.75" customHeight="1"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2.75" customHeight="1"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2.75" customHeight="1"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2.75" customHeight="1"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2.75" customHeight="1"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2.75" customHeight="1"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2.75" customHeight="1"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2.75" customHeight="1"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2.75" customHeight="1"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2.75" customHeight="1"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2.75" customHeight="1"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2.75" customHeight="1"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2.75" customHeight="1"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2.75" customHeight="1"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2.75" customHeight="1"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2.75" customHeight="1"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2.75" customHeight="1"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2.75" customHeight="1"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2.75" customHeight="1"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2.75" customHeight="1"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2.75" customHeight="1"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2.75" customHeight="1"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2.75" customHeight="1"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2.75" customHeight="1"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2.75" customHeight="1"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2.75" customHeight="1"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2.75" customHeight="1"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2.75" customHeight="1"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2.75" customHeight="1"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2.75" customHeight="1"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2.75" customHeight="1"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2.75" customHeight="1"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2.75" customHeight="1"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2.75" customHeight="1"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2.75" customHeight="1"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2.75" customHeight="1"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2.75" customHeight="1"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2.75" customHeight="1"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2.75" customHeight="1"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2.75" customHeight="1"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2.75" customHeight="1"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2.75" customHeight="1"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2.75" customHeight="1"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2.75" customHeight="1"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2.75" customHeight="1"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2.75" customHeight="1"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2.75" customHeight="1"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2.75" customHeight="1"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2.75" customHeight="1"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2.75" customHeight="1"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2.75" customHeight="1"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2.75" customHeight="1"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2.75" customHeight="1"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2.75" customHeight="1"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2.75" customHeight="1"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2.75" customHeight="1"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2.75" customHeight="1"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2.75" customHeight="1"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2.75" customHeight="1"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2.75" customHeight="1"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2.75" customHeight="1"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2.75" customHeight="1"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2.75" customHeight="1"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2.75" customHeight="1"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2.75" customHeight="1"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2.75" customHeight="1"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2.75" customHeight="1"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2.75" customHeight="1"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2.75" customHeight="1"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2.75" customHeight="1"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2.75" customHeight="1"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2.75" customHeight="1"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2.75" customHeight="1"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2.75" customHeight="1"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2.75" customHeight="1"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2.75" customHeight="1"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2.75" customHeight="1"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2.75" customHeight="1"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2.75" customHeight="1"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2.75" customHeight="1"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2.75" customHeight="1"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4">
    <mergeCell ref="A1:H1"/>
    <mergeCell ref="B2:C2"/>
    <mergeCell ref="B3:C3"/>
    <mergeCell ref="A40:H40"/>
  </mergeCells>
  <printOptions horizontalCentered="1" verticalCentered="1"/>
  <pageMargins left="0.25" right="0.25" top="0.25" bottom="0.25" header="0" footer="0"/>
  <pageSetup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topLeftCell="A25" workbookViewId="0">
      <selection activeCell="E124" sqref="E124"/>
    </sheetView>
  </sheetViews>
  <sheetFormatPr defaultColWidth="12.625" defaultRowHeight="15" customHeight="1" x14ac:dyDescent="0.2"/>
  <cols>
    <col min="1" max="1" width="5.125" customWidth="1"/>
    <col min="2" max="2" width="16.75" customWidth="1"/>
    <col min="3" max="3" width="18.625" customWidth="1"/>
    <col min="4" max="4" width="14.125" customWidth="1"/>
    <col min="5" max="5" width="17" customWidth="1"/>
    <col min="6" max="6" width="18.5" customWidth="1"/>
    <col min="7" max="26" width="7.625" customWidth="1"/>
  </cols>
  <sheetData>
    <row r="1" spans="1:26" ht="12.75" customHeight="1" x14ac:dyDescent="0.2">
      <c r="A1" s="399" t="s">
        <v>231</v>
      </c>
      <c r="B1" s="400"/>
      <c r="C1" s="400"/>
      <c r="D1" s="400"/>
      <c r="E1" s="400"/>
      <c r="F1" s="401"/>
      <c r="G1" s="100"/>
      <c r="H1" s="100"/>
      <c r="I1" s="100"/>
      <c r="J1" s="100"/>
      <c r="K1" s="100"/>
      <c r="L1" s="100"/>
      <c r="M1" s="100"/>
      <c r="N1" s="100"/>
      <c r="O1" s="100"/>
      <c r="P1" s="100"/>
      <c r="Q1" s="100"/>
      <c r="R1" s="100"/>
      <c r="S1" s="100"/>
      <c r="T1" s="100"/>
      <c r="U1" s="100"/>
      <c r="V1" s="100"/>
      <c r="W1" s="100"/>
      <c r="X1" s="100"/>
      <c r="Y1" s="100"/>
      <c r="Z1" s="100"/>
    </row>
    <row r="2" spans="1:26" ht="12.75" customHeight="1" x14ac:dyDescent="0.2">
      <c r="A2" s="399" t="s">
        <v>232</v>
      </c>
      <c r="B2" s="400"/>
      <c r="C2" s="400"/>
      <c r="D2" s="400"/>
      <c r="E2" s="400"/>
      <c r="F2" s="401"/>
      <c r="G2" s="100"/>
      <c r="H2" s="100"/>
      <c r="I2" s="100"/>
      <c r="J2" s="100"/>
      <c r="K2" s="100"/>
      <c r="L2" s="100"/>
      <c r="M2" s="100"/>
      <c r="N2" s="100"/>
      <c r="O2" s="100"/>
      <c r="P2" s="100"/>
      <c r="Q2" s="100"/>
      <c r="R2" s="100"/>
      <c r="S2" s="100"/>
      <c r="T2" s="100"/>
      <c r="U2" s="100"/>
      <c r="V2" s="100"/>
      <c r="W2" s="100"/>
      <c r="X2" s="100"/>
      <c r="Y2" s="100"/>
      <c r="Z2" s="100"/>
    </row>
    <row r="3" spans="1:26" ht="12.75" customHeight="1" x14ac:dyDescent="0.2">
      <c r="A3" s="103"/>
      <c r="B3" s="103"/>
      <c r="C3" s="103"/>
      <c r="D3" s="104"/>
      <c r="E3" s="104"/>
      <c r="F3" s="104"/>
      <c r="G3" s="100"/>
      <c r="H3" s="100"/>
      <c r="I3" s="100"/>
      <c r="J3" s="100"/>
      <c r="K3" s="100"/>
      <c r="L3" s="100"/>
      <c r="M3" s="100"/>
      <c r="N3" s="100"/>
      <c r="O3" s="100"/>
      <c r="P3" s="100"/>
      <c r="Q3" s="100"/>
      <c r="R3" s="100"/>
      <c r="S3" s="100"/>
      <c r="T3" s="100"/>
      <c r="U3" s="100"/>
      <c r="V3" s="100"/>
      <c r="W3" s="100"/>
      <c r="X3" s="100"/>
      <c r="Y3" s="100"/>
      <c r="Z3" s="100"/>
    </row>
    <row r="4" spans="1:26" ht="12.75" customHeight="1" x14ac:dyDescent="0.2">
      <c r="A4" s="100" t="s">
        <v>234</v>
      </c>
      <c r="B4" s="100"/>
      <c r="C4" s="107" t="s">
        <v>235</v>
      </c>
      <c r="D4" s="108"/>
      <c r="E4" s="110" t="s">
        <v>236</v>
      </c>
      <c r="F4" s="111">
        <v>42611</v>
      </c>
      <c r="G4" s="100"/>
      <c r="H4" s="100"/>
      <c r="I4" s="100"/>
      <c r="J4" s="100"/>
      <c r="K4" s="100"/>
      <c r="L4" s="100"/>
      <c r="M4" s="100"/>
      <c r="N4" s="100"/>
      <c r="O4" s="100"/>
      <c r="P4" s="100"/>
      <c r="Q4" s="100"/>
      <c r="R4" s="100"/>
      <c r="S4" s="100"/>
      <c r="T4" s="100"/>
      <c r="U4" s="100"/>
      <c r="V4" s="100"/>
      <c r="W4" s="100"/>
      <c r="X4" s="100"/>
      <c r="Y4" s="100"/>
      <c r="Z4" s="100"/>
    </row>
    <row r="5" spans="1:26" ht="7.5" customHeight="1" x14ac:dyDescent="0.2">
      <c r="A5" s="100"/>
      <c r="B5" s="100"/>
      <c r="C5" s="100"/>
      <c r="D5" s="108"/>
      <c r="E5" s="108"/>
      <c r="F5" s="108"/>
      <c r="G5" s="100"/>
      <c r="H5" s="100"/>
      <c r="I5" s="100"/>
      <c r="J5" s="100"/>
      <c r="K5" s="100"/>
      <c r="L5" s="100"/>
      <c r="M5" s="100"/>
      <c r="N5" s="100"/>
      <c r="O5" s="100"/>
      <c r="P5" s="100"/>
      <c r="Q5" s="100"/>
      <c r="R5" s="100"/>
      <c r="S5" s="100"/>
      <c r="T5" s="100"/>
      <c r="U5" s="100"/>
      <c r="V5" s="100"/>
      <c r="W5" s="100"/>
      <c r="X5" s="100"/>
      <c r="Y5" s="100"/>
      <c r="Z5" s="100"/>
    </row>
    <row r="6" spans="1:26" ht="12.75" customHeight="1" x14ac:dyDescent="0.2">
      <c r="A6" s="100" t="s">
        <v>238</v>
      </c>
      <c r="B6" s="100"/>
      <c r="C6" s="107"/>
      <c r="D6" s="108"/>
      <c r="E6" s="110" t="s">
        <v>239</v>
      </c>
      <c r="F6" s="113">
        <v>102</v>
      </c>
      <c r="G6" s="100"/>
      <c r="H6" s="100"/>
      <c r="I6" s="100"/>
      <c r="J6" s="100"/>
      <c r="K6" s="100"/>
      <c r="L6" s="100"/>
      <c r="M6" s="100"/>
      <c r="N6" s="100"/>
      <c r="O6" s="100"/>
      <c r="P6" s="100"/>
      <c r="Q6" s="100"/>
      <c r="R6" s="100"/>
      <c r="S6" s="100"/>
      <c r="T6" s="100"/>
      <c r="U6" s="100"/>
      <c r="V6" s="100"/>
      <c r="W6" s="100"/>
      <c r="X6" s="100"/>
      <c r="Y6" s="100"/>
      <c r="Z6" s="100"/>
    </row>
    <row r="7" spans="1:26" ht="8.25" customHeight="1" x14ac:dyDescent="0.2">
      <c r="A7" s="100"/>
      <c r="B7" s="100"/>
      <c r="C7" s="100"/>
      <c r="D7" s="108"/>
      <c r="E7" s="108"/>
      <c r="F7" s="108"/>
      <c r="G7" s="100"/>
      <c r="H7" s="100"/>
      <c r="I7" s="100"/>
      <c r="J7" s="100"/>
      <c r="K7" s="100"/>
      <c r="L7" s="100"/>
      <c r="M7" s="100"/>
      <c r="N7" s="100"/>
      <c r="O7" s="100"/>
      <c r="P7" s="100"/>
      <c r="Q7" s="100"/>
      <c r="R7" s="100"/>
      <c r="S7" s="100"/>
      <c r="T7" s="100"/>
      <c r="U7" s="100"/>
      <c r="V7" s="100"/>
      <c r="W7" s="100"/>
      <c r="X7" s="100"/>
      <c r="Y7" s="100"/>
      <c r="Z7" s="100"/>
    </row>
    <row r="8" spans="1:26" ht="13.5" customHeight="1" x14ac:dyDescent="0.2">
      <c r="A8" s="119" t="s">
        <v>245</v>
      </c>
      <c r="B8" s="121" t="s">
        <v>247</v>
      </c>
      <c r="C8" s="121" t="s">
        <v>249</v>
      </c>
      <c r="D8" s="123" t="s">
        <v>250</v>
      </c>
      <c r="E8" s="123" t="s">
        <v>252</v>
      </c>
      <c r="F8" s="124" t="s">
        <v>253</v>
      </c>
      <c r="G8" s="100"/>
      <c r="H8" s="100"/>
      <c r="I8" s="100"/>
      <c r="J8" s="100"/>
      <c r="K8" s="100"/>
      <c r="L8" s="100"/>
      <c r="M8" s="100"/>
      <c r="N8" s="100"/>
      <c r="O8" s="100"/>
      <c r="P8" s="100"/>
      <c r="Q8" s="100"/>
      <c r="R8" s="100"/>
      <c r="S8" s="100"/>
      <c r="T8" s="100"/>
      <c r="U8" s="100"/>
      <c r="V8" s="100"/>
      <c r="W8" s="100"/>
      <c r="X8" s="100"/>
      <c r="Y8" s="100"/>
      <c r="Z8" s="100"/>
    </row>
    <row r="9" spans="1:26" ht="12.75" customHeight="1" x14ac:dyDescent="0.2">
      <c r="A9" s="125">
        <v>1</v>
      </c>
      <c r="B9" s="127">
        <f>+F4</f>
        <v>42611</v>
      </c>
      <c r="C9" s="128" t="s">
        <v>255</v>
      </c>
      <c r="D9" s="129">
        <f>'Cost Calculator'!C17/2</f>
        <v>1000</v>
      </c>
      <c r="E9" s="129">
        <v>0</v>
      </c>
      <c r="F9" s="130">
        <f>+D9-E9</f>
        <v>1000</v>
      </c>
      <c r="G9" s="100"/>
      <c r="H9" s="100"/>
      <c r="I9" s="100"/>
      <c r="J9" s="100"/>
      <c r="K9" s="100"/>
      <c r="L9" s="100"/>
      <c r="M9" s="100"/>
      <c r="N9" s="100"/>
      <c r="O9" s="100"/>
      <c r="P9" s="100"/>
      <c r="Q9" s="100"/>
      <c r="R9" s="100"/>
      <c r="S9" s="100"/>
      <c r="T9" s="100"/>
      <c r="U9" s="100"/>
      <c r="V9" s="100"/>
      <c r="W9" s="100"/>
      <c r="X9" s="100"/>
      <c r="Y9" s="100"/>
      <c r="Z9" s="100"/>
    </row>
    <row r="10" spans="1:26" ht="12.75" customHeight="1" x14ac:dyDescent="0.2">
      <c r="A10" s="132">
        <v>2</v>
      </c>
      <c r="B10" s="133">
        <v>42642</v>
      </c>
      <c r="C10" s="107" t="s">
        <v>257</v>
      </c>
      <c r="D10" s="136">
        <f t="shared" ref="D10:E10" si="0">40+90</f>
        <v>130</v>
      </c>
      <c r="E10" s="136">
        <f t="shared" si="0"/>
        <v>130</v>
      </c>
      <c r="F10" s="138">
        <f t="shared" ref="F10:F110" si="1">+F9+D10-E10</f>
        <v>1000</v>
      </c>
      <c r="G10" s="100"/>
      <c r="H10" s="100"/>
      <c r="I10" s="100"/>
      <c r="J10" s="100"/>
      <c r="K10" s="100"/>
      <c r="L10" s="100"/>
      <c r="M10" s="100"/>
      <c r="N10" s="100"/>
      <c r="O10" s="100"/>
      <c r="P10" s="100"/>
      <c r="Q10" s="100"/>
      <c r="R10" s="100"/>
      <c r="S10" s="100"/>
      <c r="T10" s="100"/>
      <c r="U10" s="100"/>
      <c r="V10" s="100"/>
      <c r="W10" s="100"/>
      <c r="X10" s="100"/>
      <c r="Y10" s="100"/>
      <c r="Z10" s="100"/>
    </row>
    <row r="11" spans="1:26" ht="12.75" customHeight="1" x14ac:dyDescent="0.2">
      <c r="A11" s="132">
        <v>3</v>
      </c>
      <c r="B11" s="133">
        <v>42672</v>
      </c>
      <c r="C11" s="107"/>
      <c r="D11" s="136"/>
      <c r="E11" s="136">
        <v>0</v>
      </c>
      <c r="F11" s="138">
        <f t="shared" si="1"/>
        <v>1000</v>
      </c>
      <c r="G11" s="100"/>
      <c r="H11" s="100"/>
      <c r="I11" s="100"/>
      <c r="J11" s="100"/>
      <c r="K11" s="100"/>
      <c r="L11" s="100"/>
      <c r="M11" s="100"/>
      <c r="N11" s="100"/>
      <c r="O11" s="100"/>
      <c r="P11" s="100"/>
      <c r="Q11" s="100"/>
      <c r="R11" s="100"/>
      <c r="S11" s="100"/>
      <c r="T11" s="100"/>
      <c r="U11" s="100"/>
      <c r="V11" s="100"/>
      <c r="W11" s="100"/>
      <c r="X11" s="100"/>
      <c r="Y11" s="100"/>
      <c r="Z11" s="100"/>
    </row>
    <row r="12" spans="1:26" ht="12.75" customHeight="1" x14ac:dyDescent="0.2">
      <c r="A12" s="132">
        <v>4</v>
      </c>
      <c r="B12" s="133">
        <v>42703</v>
      </c>
      <c r="C12" s="107"/>
      <c r="D12" s="136"/>
      <c r="E12" s="136">
        <v>0</v>
      </c>
      <c r="F12" s="138">
        <f t="shared" si="1"/>
        <v>1000</v>
      </c>
      <c r="G12" s="100"/>
      <c r="H12" s="100"/>
      <c r="I12" s="100"/>
      <c r="J12" s="100"/>
      <c r="K12" s="100"/>
      <c r="L12" s="100"/>
      <c r="M12" s="100"/>
      <c r="N12" s="100"/>
      <c r="O12" s="100"/>
      <c r="P12" s="100"/>
      <c r="Q12" s="100"/>
      <c r="R12" s="100"/>
      <c r="S12" s="100"/>
      <c r="T12" s="100"/>
      <c r="U12" s="100"/>
      <c r="V12" s="100"/>
      <c r="W12" s="100"/>
      <c r="X12" s="100"/>
      <c r="Y12" s="100"/>
      <c r="Z12" s="100"/>
    </row>
    <row r="13" spans="1:26" ht="12.75" customHeight="1" x14ac:dyDescent="0.2">
      <c r="A13" s="143">
        <v>5</v>
      </c>
      <c r="B13" s="144">
        <v>42733</v>
      </c>
      <c r="C13" s="145"/>
      <c r="D13" s="147"/>
      <c r="E13" s="147">
        <v>0</v>
      </c>
      <c r="F13" s="148">
        <f t="shared" si="1"/>
        <v>1000</v>
      </c>
      <c r="G13" s="100"/>
      <c r="H13" s="100"/>
      <c r="I13" s="100"/>
      <c r="J13" s="100"/>
      <c r="K13" s="100"/>
      <c r="L13" s="100"/>
      <c r="M13" s="100"/>
      <c r="N13" s="100"/>
      <c r="O13" s="100"/>
      <c r="P13" s="100"/>
      <c r="Q13" s="100"/>
      <c r="R13" s="100"/>
      <c r="S13" s="100"/>
      <c r="T13" s="100"/>
      <c r="U13" s="100"/>
      <c r="V13" s="100"/>
      <c r="W13" s="100"/>
      <c r="X13" s="100"/>
      <c r="Y13" s="100"/>
      <c r="Z13" s="100"/>
    </row>
    <row r="14" spans="1:26" ht="12.75" customHeight="1" x14ac:dyDescent="0.2">
      <c r="A14" s="125">
        <v>6</v>
      </c>
      <c r="B14" s="127">
        <v>42764</v>
      </c>
      <c r="C14" s="128" t="s">
        <v>260</v>
      </c>
      <c r="D14" s="129">
        <f>D9</f>
        <v>1000</v>
      </c>
      <c r="E14" s="129">
        <v>0</v>
      </c>
      <c r="F14" s="130">
        <f t="shared" si="1"/>
        <v>2000</v>
      </c>
      <c r="G14" s="100"/>
      <c r="H14" s="100"/>
      <c r="I14" s="100"/>
      <c r="J14" s="100"/>
      <c r="K14" s="100"/>
      <c r="L14" s="100"/>
      <c r="M14" s="100"/>
      <c r="N14" s="100"/>
      <c r="O14" s="100"/>
      <c r="P14" s="100"/>
      <c r="Q14" s="100"/>
      <c r="R14" s="100"/>
      <c r="S14" s="100"/>
      <c r="T14" s="100"/>
      <c r="U14" s="100"/>
      <c r="V14" s="100"/>
      <c r="W14" s="100"/>
      <c r="X14" s="100"/>
      <c r="Y14" s="100"/>
      <c r="Z14" s="100"/>
    </row>
    <row r="15" spans="1:26" ht="12.75" customHeight="1" x14ac:dyDescent="0.2">
      <c r="A15" s="132">
        <v>7</v>
      </c>
      <c r="B15" s="133">
        <v>42794</v>
      </c>
      <c r="C15" s="107" t="s">
        <v>262</v>
      </c>
      <c r="D15" s="136">
        <v>40</v>
      </c>
      <c r="E15" s="136">
        <v>40</v>
      </c>
      <c r="F15" s="138">
        <f t="shared" si="1"/>
        <v>2000</v>
      </c>
      <c r="G15" s="100"/>
      <c r="H15" s="100"/>
      <c r="I15" s="100"/>
      <c r="J15" s="100"/>
      <c r="K15" s="100"/>
      <c r="L15" s="100"/>
      <c r="M15" s="100"/>
      <c r="N15" s="100"/>
      <c r="O15" s="100"/>
      <c r="P15" s="100"/>
      <c r="Q15" s="100"/>
      <c r="R15" s="100"/>
      <c r="S15" s="100"/>
      <c r="T15" s="100"/>
      <c r="U15" s="100"/>
      <c r="V15" s="100"/>
      <c r="W15" s="100"/>
      <c r="X15" s="100"/>
      <c r="Y15" s="100"/>
      <c r="Z15" s="100"/>
    </row>
    <row r="16" spans="1:26" ht="12.75" customHeight="1" x14ac:dyDescent="0.2">
      <c r="A16" s="132">
        <v>8</v>
      </c>
      <c r="B16" s="133">
        <v>42823</v>
      </c>
      <c r="C16" s="107"/>
      <c r="D16" s="136"/>
      <c r="E16" s="136">
        <v>0</v>
      </c>
      <c r="F16" s="138">
        <f t="shared" si="1"/>
        <v>2000</v>
      </c>
      <c r="G16" s="100"/>
      <c r="H16" s="100"/>
      <c r="I16" s="100"/>
      <c r="J16" s="100"/>
      <c r="K16" s="100"/>
      <c r="L16" s="100"/>
      <c r="M16" s="100"/>
      <c r="N16" s="100"/>
      <c r="O16" s="100"/>
      <c r="P16" s="100"/>
      <c r="Q16" s="100"/>
      <c r="R16" s="100"/>
      <c r="S16" s="100"/>
      <c r="T16" s="100"/>
      <c r="U16" s="100"/>
      <c r="V16" s="100"/>
      <c r="W16" s="100"/>
      <c r="X16" s="100"/>
      <c r="Y16" s="100"/>
      <c r="Z16" s="100"/>
    </row>
    <row r="17" spans="1:26" ht="12.75" customHeight="1" x14ac:dyDescent="0.2">
      <c r="A17" s="132">
        <v>9</v>
      </c>
      <c r="B17" s="133">
        <v>42854</v>
      </c>
      <c r="C17" s="107"/>
      <c r="D17" s="136"/>
      <c r="E17" s="136">
        <v>0</v>
      </c>
      <c r="F17" s="138">
        <f t="shared" si="1"/>
        <v>2000</v>
      </c>
      <c r="G17" s="100"/>
      <c r="H17" s="100"/>
      <c r="I17" s="100"/>
      <c r="J17" s="100"/>
      <c r="K17" s="100"/>
      <c r="L17" s="100"/>
      <c r="M17" s="100"/>
      <c r="N17" s="100"/>
      <c r="O17" s="100"/>
      <c r="P17" s="100"/>
      <c r="Q17" s="100"/>
      <c r="R17" s="100"/>
      <c r="S17" s="100"/>
      <c r="T17" s="100"/>
      <c r="U17" s="100"/>
      <c r="V17" s="100"/>
      <c r="W17" s="100"/>
      <c r="X17" s="100"/>
      <c r="Y17" s="100"/>
      <c r="Z17" s="100"/>
    </row>
    <row r="18" spans="1:26" ht="12.75" customHeight="1" x14ac:dyDescent="0.2">
      <c r="A18" s="132">
        <v>10</v>
      </c>
      <c r="B18" s="133">
        <v>42884</v>
      </c>
      <c r="C18" s="107"/>
      <c r="D18" s="136"/>
      <c r="E18" s="136">
        <v>0</v>
      </c>
      <c r="F18" s="138">
        <f t="shared" si="1"/>
        <v>2000</v>
      </c>
      <c r="G18" s="100"/>
      <c r="H18" s="100"/>
      <c r="I18" s="100"/>
      <c r="J18" s="100"/>
      <c r="K18" s="100"/>
      <c r="L18" s="100"/>
      <c r="M18" s="100"/>
      <c r="N18" s="100"/>
      <c r="O18" s="100"/>
      <c r="P18" s="100"/>
      <c r="Q18" s="100"/>
      <c r="R18" s="100"/>
      <c r="S18" s="100"/>
      <c r="T18" s="100"/>
      <c r="U18" s="100"/>
      <c r="V18" s="100"/>
      <c r="W18" s="100"/>
      <c r="X18" s="100"/>
      <c r="Y18" s="100"/>
      <c r="Z18" s="100"/>
    </row>
    <row r="19" spans="1:26" ht="12.75" customHeight="1" x14ac:dyDescent="0.2">
      <c r="A19" s="132">
        <v>11</v>
      </c>
      <c r="B19" s="133">
        <v>42915</v>
      </c>
      <c r="C19" s="107"/>
      <c r="D19" s="136"/>
      <c r="E19" s="136">
        <v>0</v>
      </c>
      <c r="F19" s="138">
        <f t="shared" si="1"/>
        <v>2000</v>
      </c>
      <c r="G19" s="100"/>
      <c r="H19" s="100"/>
      <c r="I19" s="100"/>
      <c r="J19" s="100"/>
      <c r="K19" s="100"/>
      <c r="L19" s="100"/>
      <c r="M19" s="100"/>
      <c r="N19" s="100"/>
      <c r="O19" s="100"/>
      <c r="P19" s="100"/>
      <c r="Q19" s="100"/>
      <c r="R19" s="100"/>
      <c r="S19" s="100"/>
      <c r="T19" s="100"/>
      <c r="U19" s="100"/>
      <c r="V19" s="100"/>
      <c r="W19" s="100"/>
      <c r="X19" s="100"/>
      <c r="Y19" s="100"/>
      <c r="Z19" s="100"/>
    </row>
    <row r="20" spans="1:26" ht="12.75" customHeight="1" x14ac:dyDescent="0.2">
      <c r="A20" s="143">
        <v>12</v>
      </c>
      <c r="B20" s="144">
        <v>42945</v>
      </c>
      <c r="C20" s="145"/>
      <c r="D20" s="147"/>
      <c r="E20" s="147">
        <v>0</v>
      </c>
      <c r="F20" s="148">
        <f t="shared" si="1"/>
        <v>2000</v>
      </c>
      <c r="G20" s="100"/>
      <c r="H20" s="100"/>
      <c r="I20" s="100"/>
      <c r="J20" s="100"/>
      <c r="K20" s="100"/>
      <c r="L20" s="100"/>
      <c r="M20" s="100"/>
      <c r="N20" s="100"/>
      <c r="O20" s="100"/>
      <c r="P20" s="100"/>
      <c r="Q20" s="100"/>
      <c r="R20" s="100"/>
      <c r="S20" s="100"/>
      <c r="T20" s="100"/>
      <c r="U20" s="100"/>
      <c r="V20" s="100"/>
      <c r="W20" s="100"/>
      <c r="X20" s="100"/>
      <c r="Y20" s="100"/>
      <c r="Z20" s="100"/>
    </row>
    <row r="21" spans="1:26" ht="12.75" customHeight="1" x14ac:dyDescent="0.2">
      <c r="A21" s="125">
        <v>13</v>
      </c>
      <c r="B21" s="127">
        <v>42976</v>
      </c>
      <c r="C21" s="128" t="s">
        <v>265</v>
      </c>
      <c r="D21" s="129">
        <f>D14</f>
        <v>1000</v>
      </c>
      <c r="E21" s="129">
        <v>0</v>
      </c>
      <c r="F21" s="130">
        <f t="shared" si="1"/>
        <v>3000</v>
      </c>
      <c r="G21" s="100"/>
      <c r="H21" s="100"/>
      <c r="I21" s="100"/>
      <c r="J21" s="100"/>
      <c r="K21" s="100"/>
      <c r="L21" s="100"/>
      <c r="M21" s="100"/>
      <c r="N21" s="100"/>
      <c r="O21" s="100"/>
      <c r="P21" s="100"/>
      <c r="Q21" s="100"/>
      <c r="R21" s="100"/>
      <c r="S21" s="100"/>
      <c r="T21" s="100"/>
      <c r="U21" s="100"/>
      <c r="V21" s="100"/>
      <c r="W21" s="100"/>
      <c r="X21" s="100"/>
      <c r="Y21" s="100"/>
      <c r="Z21" s="100"/>
    </row>
    <row r="22" spans="1:26" ht="12.75" customHeight="1" x14ac:dyDescent="0.2">
      <c r="A22" s="132">
        <v>14</v>
      </c>
      <c r="B22" s="133">
        <v>43007</v>
      </c>
      <c r="C22" s="107" t="s">
        <v>262</v>
      </c>
      <c r="D22" s="136">
        <v>40</v>
      </c>
      <c r="E22" s="136">
        <v>40</v>
      </c>
      <c r="F22" s="138">
        <f t="shared" si="1"/>
        <v>3000</v>
      </c>
      <c r="G22" s="100"/>
      <c r="H22" s="100"/>
      <c r="I22" s="100"/>
      <c r="J22" s="100"/>
      <c r="K22" s="100"/>
      <c r="L22" s="100"/>
      <c r="M22" s="100"/>
      <c r="N22" s="100"/>
      <c r="O22" s="100"/>
      <c r="P22" s="100"/>
      <c r="Q22" s="100"/>
      <c r="R22" s="100"/>
      <c r="S22" s="100"/>
      <c r="T22" s="100"/>
      <c r="U22" s="100"/>
      <c r="V22" s="100"/>
      <c r="W22" s="100"/>
      <c r="X22" s="100"/>
      <c r="Y22" s="100"/>
      <c r="Z22" s="100"/>
    </row>
    <row r="23" spans="1:26" ht="12.75" customHeight="1" x14ac:dyDescent="0.2">
      <c r="A23" s="132">
        <v>15</v>
      </c>
      <c r="B23" s="133">
        <v>43037</v>
      </c>
      <c r="C23" s="107"/>
      <c r="D23" s="136"/>
      <c r="E23" s="136">
        <v>0</v>
      </c>
      <c r="F23" s="138">
        <f t="shared" si="1"/>
        <v>3000</v>
      </c>
      <c r="G23" s="100"/>
      <c r="H23" s="100"/>
      <c r="I23" s="100"/>
      <c r="J23" s="100"/>
      <c r="K23" s="100"/>
      <c r="L23" s="100"/>
      <c r="M23" s="100"/>
      <c r="N23" s="100"/>
      <c r="O23" s="100"/>
      <c r="P23" s="100"/>
      <c r="Q23" s="100"/>
      <c r="R23" s="100"/>
      <c r="S23" s="100"/>
      <c r="T23" s="100"/>
      <c r="U23" s="100"/>
      <c r="V23" s="100"/>
      <c r="W23" s="100"/>
      <c r="X23" s="100"/>
      <c r="Y23" s="100"/>
      <c r="Z23" s="100"/>
    </row>
    <row r="24" spans="1:26" ht="12.75" customHeight="1" x14ac:dyDescent="0.2">
      <c r="A24" s="132">
        <v>16</v>
      </c>
      <c r="B24" s="133">
        <v>43068</v>
      </c>
      <c r="C24" s="107"/>
      <c r="D24" s="136"/>
      <c r="E24" s="136">
        <v>0</v>
      </c>
      <c r="F24" s="138">
        <f t="shared" si="1"/>
        <v>3000</v>
      </c>
      <c r="G24" s="100"/>
      <c r="H24" s="100"/>
      <c r="I24" s="100"/>
      <c r="J24" s="100"/>
      <c r="K24" s="100"/>
      <c r="L24" s="100"/>
      <c r="M24" s="100"/>
      <c r="N24" s="100"/>
      <c r="O24" s="100"/>
      <c r="P24" s="100"/>
      <c r="Q24" s="100"/>
      <c r="R24" s="100"/>
      <c r="S24" s="100"/>
      <c r="T24" s="100"/>
      <c r="U24" s="100"/>
      <c r="V24" s="100"/>
      <c r="W24" s="100"/>
      <c r="X24" s="100"/>
      <c r="Y24" s="100"/>
      <c r="Z24" s="100"/>
    </row>
    <row r="25" spans="1:26" ht="12.75" customHeight="1" x14ac:dyDescent="0.2">
      <c r="A25" s="143">
        <v>17</v>
      </c>
      <c r="B25" s="144">
        <v>43098</v>
      </c>
      <c r="C25" s="145"/>
      <c r="D25" s="147"/>
      <c r="E25" s="147">
        <v>0</v>
      </c>
      <c r="F25" s="148">
        <f t="shared" si="1"/>
        <v>3000</v>
      </c>
      <c r="G25" s="100"/>
      <c r="H25" s="100"/>
      <c r="I25" s="100"/>
      <c r="J25" s="100"/>
      <c r="K25" s="100"/>
      <c r="L25" s="100"/>
      <c r="M25" s="100"/>
      <c r="N25" s="100"/>
      <c r="O25" s="100"/>
      <c r="P25" s="100"/>
      <c r="Q25" s="100"/>
      <c r="R25" s="100"/>
      <c r="S25" s="100"/>
      <c r="T25" s="100"/>
      <c r="U25" s="100"/>
      <c r="V25" s="100"/>
      <c r="W25" s="100"/>
      <c r="X25" s="100"/>
      <c r="Y25" s="100"/>
      <c r="Z25" s="100"/>
    </row>
    <row r="26" spans="1:26" ht="12.75" customHeight="1" x14ac:dyDescent="0.2">
      <c r="A26" s="125">
        <v>18</v>
      </c>
      <c r="B26" s="127">
        <v>43129</v>
      </c>
      <c r="C26" s="128" t="s">
        <v>268</v>
      </c>
      <c r="D26" s="129">
        <f>D21</f>
        <v>1000</v>
      </c>
      <c r="E26" s="129">
        <f>+E25</f>
        <v>0</v>
      </c>
      <c r="F26" s="130">
        <f t="shared" si="1"/>
        <v>4000</v>
      </c>
      <c r="G26" s="100"/>
      <c r="H26" s="100"/>
      <c r="I26" s="100"/>
      <c r="J26" s="100"/>
      <c r="K26" s="100"/>
      <c r="L26" s="100"/>
      <c r="M26" s="100"/>
      <c r="N26" s="100"/>
      <c r="O26" s="100"/>
      <c r="P26" s="100"/>
      <c r="Q26" s="100"/>
      <c r="R26" s="100"/>
      <c r="S26" s="100"/>
      <c r="T26" s="100"/>
      <c r="U26" s="100"/>
      <c r="V26" s="100"/>
      <c r="W26" s="100"/>
      <c r="X26" s="100"/>
      <c r="Y26" s="100"/>
      <c r="Z26" s="100"/>
    </row>
    <row r="27" spans="1:26" ht="12.75" customHeight="1" x14ac:dyDescent="0.2">
      <c r="A27" s="132">
        <v>19</v>
      </c>
      <c r="B27" s="133">
        <v>43159</v>
      </c>
      <c r="C27" s="107" t="s">
        <v>262</v>
      </c>
      <c r="D27" s="136">
        <v>40</v>
      </c>
      <c r="E27" s="136">
        <v>40</v>
      </c>
      <c r="F27" s="138">
        <f t="shared" si="1"/>
        <v>4000</v>
      </c>
      <c r="G27" s="100"/>
      <c r="H27" s="100"/>
      <c r="I27" s="100"/>
      <c r="J27" s="100"/>
      <c r="K27" s="100"/>
      <c r="L27" s="100"/>
      <c r="M27" s="100"/>
      <c r="N27" s="100"/>
      <c r="O27" s="100"/>
      <c r="P27" s="100"/>
      <c r="Q27" s="100"/>
      <c r="R27" s="100"/>
      <c r="S27" s="100"/>
      <c r="T27" s="100"/>
      <c r="U27" s="100"/>
      <c r="V27" s="100"/>
      <c r="W27" s="100"/>
      <c r="X27" s="100"/>
      <c r="Y27" s="100"/>
      <c r="Z27" s="100"/>
    </row>
    <row r="28" spans="1:26" ht="12.75" customHeight="1" x14ac:dyDescent="0.2">
      <c r="A28" s="132">
        <v>20</v>
      </c>
      <c r="B28" s="133">
        <v>43188</v>
      </c>
      <c r="C28" s="107"/>
      <c r="D28" s="136"/>
      <c r="E28" s="136">
        <v>0</v>
      </c>
      <c r="F28" s="138">
        <f t="shared" si="1"/>
        <v>4000</v>
      </c>
      <c r="G28" s="100"/>
      <c r="H28" s="100"/>
      <c r="I28" s="100"/>
      <c r="J28" s="100"/>
      <c r="K28" s="100"/>
      <c r="L28" s="100"/>
      <c r="M28" s="100"/>
      <c r="N28" s="100"/>
      <c r="O28" s="100"/>
      <c r="P28" s="100"/>
      <c r="Q28" s="100"/>
      <c r="R28" s="100"/>
      <c r="S28" s="100"/>
      <c r="T28" s="100"/>
      <c r="U28" s="100"/>
      <c r="V28" s="100"/>
      <c r="W28" s="100"/>
      <c r="X28" s="100"/>
      <c r="Y28" s="100"/>
      <c r="Z28" s="100"/>
    </row>
    <row r="29" spans="1:26" ht="12.75" customHeight="1" x14ac:dyDescent="0.2">
      <c r="A29" s="132">
        <v>21</v>
      </c>
      <c r="B29" s="133">
        <v>43219</v>
      </c>
      <c r="C29" s="107"/>
      <c r="D29" s="136"/>
      <c r="E29" s="136">
        <v>0</v>
      </c>
      <c r="F29" s="138">
        <f t="shared" si="1"/>
        <v>4000</v>
      </c>
      <c r="G29" s="100"/>
      <c r="H29" s="100"/>
      <c r="I29" s="100"/>
      <c r="J29" s="100"/>
      <c r="K29" s="100"/>
      <c r="L29" s="100"/>
      <c r="M29" s="100"/>
      <c r="N29" s="100"/>
      <c r="O29" s="100"/>
      <c r="P29" s="100"/>
      <c r="Q29" s="100"/>
      <c r="R29" s="100"/>
      <c r="S29" s="100"/>
      <c r="T29" s="100"/>
      <c r="U29" s="100"/>
      <c r="V29" s="100"/>
      <c r="W29" s="100"/>
      <c r="X29" s="100"/>
      <c r="Y29" s="100"/>
      <c r="Z29" s="100"/>
    </row>
    <row r="30" spans="1:26" ht="12.75" customHeight="1" x14ac:dyDescent="0.2">
      <c r="A30" s="132">
        <v>22</v>
      </c>
      <c r="B30" s="133">
        <v>43249</v>
      </c>
      <c r="C30" s="107"/>
      <c r="D30" s="136"/>
      <c r="E30" s="136">
        <v>0</v>
      </c>
      <c r="F30" s="138">
        <f t="shared" si="1"/>
        <v>4000</v>
      </c>
      <c r="G30" s="100"/>
      <c r="H30" s="100"/>
      <c r="I30" s="100"/>
      <c r="J30" s="100"/>
      <c r="K30" s="100"/>
      <c r="L30" s="100"/>
      <c r="M30" s="100"/>
      <c r="N30" s="100"/>
      <c r="O30" s="100"/>
      <c r="P30" s="100"/>
      <c r="Q30" s="100"/>
      <c r="R30" s="100"/>
      <c r="S30" s="100"/>
      <c r="T30" s="100"/>
      <c r="U30" s="100"/>
      <c r="V30" s="100"/>
      <c r="W30" s="100"/>
      <c r="X30" s="100"/>
      <c r="Y30" s="100"/>
      <c r="Z30" s="100"/>
    </row>
    <row r="31" spans="1:26" ht="12.75" customHeight="1" x14ac:dyDescent="0.2">
      <c r="A31" s="132">
        <v>23</v>
      </c>
      <c r="B31" s="133">
        <v>43280</v>
      </c>
      <c r="C31" s="107"/>
      <c r="D31" s="136"/>
      <c r="E31" s="136">
        <f t="shared" ref="E31:E32" si="2">+E30</f>
        <v>0</v>
      </c>
      <c r="F31" s="138">
        <f t="shared" si="1"/>
        <v>4000</v>
      </c>
      <c r="G31" s="100"/>
      <c r="H31" s="100"/>
      <c r="I31" s="100"/>
      <c r="J31" s="100"/>
      <c r="K31" s="100"/>
      <c r="L31" s="100"/>
      <c r="M31" s="100"/>
      <c r="N31" s="100"/>
      <c r="O31" s="100"/>
      <c r="P31" s="100"/>
      <c r="Q31" s="100"/>
      <c r="R31" s="100"/>
      <c r="S31" s="100"/>
      <c r="T31" s="100"/>
      <c r="U31" s="100"/>
      <c r="V31" s="100"/>
      <c r="W31" s="100"/>
      <c r="X31" s="100"/>
      <c r="Y31" s="100"/>
      <c r="Z31" s="100"/>
    </row>
    <row r="32" spans="1:26" ht="12.75" customHeight="1" x14ac:dyDescent="0.2">
      <c r="A32" s="143">
        <v>24</v>
      </c>
      <c r="B32" s="144">
        <v>43310</v>
      </c>
      <c r="C32" s="145"/>
      <c r="D32" s="147"/>
      <c r="E32" s="147">
        <f t="shared" si="2"/>
        <v>0</v>
      </c>
      <c r="F32" s="148">
        <f t="shared" si="1"/>
        <v>4000</v>
      </c>
      <c r="G32" s="100"/>
      <c r="H32" s="100"/>
      <c r="I32" s="100"/>
      <c r="J32" s="100"/>
      <c r="K32" s="100"/>
      <c r="L32" s="100"/>
      <c r="M32" s="100"/>
      <c r="N32" s="100"/>
      <c r="O32" s="100"/>
      <c r="P32" s="100"/>
      <c r="Q32" s="100"/>
      <c r="R32" s="100"/>
      <c r="S32" s="100"/>
      <c r="T32" s="100"/>
      <c r="U32" s="100"/>
      <c r="V32" s="100"/>
      <c r="W32" s="100"/>
      <c r="X32" s="100"/>
      <c r="Y32" s="100"/>
      <c r="Z32" s="100"/>
    </row>
    <row r="33" spans="1:26" ht="12.75" customHeight="1" x14ac:dyDescent="0.2">
      <c r="A33" s="125">
        <v>25</v>
      </c>
      <c r="B33" s="127">
        <v>43341</v>
      </c>
      <c r="C33" s="128" t="s">
        <v>272</v>
      </c>
      <c r="D33" s="129">
        <f>D26</f>
        <v>1000</v>
      </c>
      <c r="E33" s="129">
        <f>20+D34</f>
        <v>60</v>
      </c>
      <c r="F33" s="130">
        <f t="shared" si="1"/>
        <v>4940</v>
      </c>
      <c r="G33" s="100"/>
      <c r="H33" s="100"/>
      <c r="I33" s="100"/>
      <c r="J33" s="100"/>
      <c r="K33" s="100"/>
      <c r="L33" s="100"/>
      <c r="M33" s="100"/>
      <c r="N33" s="100"/>
      <c r="O33" s="100"/>
      <c r="P33" s="100"/>
      <c r="Q33" s="100"/>
      <c r="R33" s="100"/>
      <c r="S33" s="100"/>
      <c r="T33" s="100"/>
      <c r="U33" s="100"/>
      <c r="V33" s="100"/>
      <c r="W33" s="100"/>
      <c r="X33" s="100"/>
      <c r="Y33" s="100"/>
      <c r="Z33" s="100"/>
    </row>
    <row r="34" spans="1:26" ht="12.75" customHeight="1" x14ac:dyDescent="0.2">
      <c r="A34" s="132">
        <v>26</v>
      </c>
      <c r="B34" s="133">
        <v>43372</v>
      </c>
      <c r="C34" s="107" t="s">
        <v>262</v>
      </c>
      <c r="D34" s="136">
        <v>40</v>
      </c>
      <c r="E34" s="136">
        <v>20</v>
      </c>
      <c r="F34" s="138">
        <f t="shared" si="1"/>
        <v>4960</v>
      </c>
      <c r="G34" s="100"/>
      <c r="H34" s="100"/>
      <c r="I34" s="100"/>
      <c r="J34" s="100"/>
      <c r="K34" s="100"/>
      <c r="L34" s="100"/>
      <c r="M34" s="100"/>
      <c r="N34" s="100"/>
      <c r="O34" s="100"/>
      <c r="P34" s="100"/>
      <c r="Q34" s="100"/>
      <c r="R34" s="100"/>
      <c r="S34" s="100"/>
      <c r="T34" s="100"/>
      <c r="U34" s="100"/>
      <c r="V34" s="100"/>
      <c r="W34" s="100"/>
      <c r="X34" s="100"/>
      <c r="Y34" s="100"/>
      <c r="Z34" s="100"/>
    </row>
    <row r="35" spans="1:26" ht="12.75" customHeight="1" x14ac:dyDescent="0.2">
      <c r="A35" s="132">
        <v>27</v>
      </c>
      <c r="B35" s="133">
        <v>43402</v>
      </c>
      <c r="C35" s="107"/>
      <c r="D35" s="136"/>
      <c r="E35" s="136">
        <f t="shared" ref="E35:E37" si="3">+E34</f>
        <v>20</v>
      </c>
      <c r="F35" s="138">
        <f t="shared" si="1"/>
        <v>4940</v>
      </c>
      <c r="G35" s="100"/>
      <c r="H35" s="100"/>
      <c r="I35" s="100"/>
      <c r="J35" s="100"/>
      <c r="K35" s="100"/>
      <c r="L35" s="100"/>
      <c r="M35" s="100"/>
      <c r="N35" s="100"/>
      <c r="O35" s="100"/>
      <c r="P35" s="100"/>
      <c r="Q35" s="100"/>
      <c r="R35" s="100"/>
      <c r="S35" s="100"/>
      <c r="T35" s="100"/>
      <c r="U35" s="100"/>
      <c r="V35" s="100"/>
      <c r="W35" s="100"/>
      <c r="X35" s="100"/>
      <c r="Y35" s="100"/>
      <c r="Z35" s="100"/>
    </row>
    <row r="36" spans="1:26" ht="12.75" customHeight="1" x14ac:dyDescent="0.2">
      <c r="A36" s="132">
        <v>28</v>
      </c>
      <c r="B36" s="133">
        <v>43433</v>
      </c>
      <c r="C36" s="107"/>
      <c r="D36" s="136"/>
      <c r="E36" s="136">
        <f t="shared" si="3"/>
        <v>20</v>
      </c>
      <c r="F36" s="138">
        <f t="shared" si="1"/>
        <v>4920</v>
      </c>
      <c r="G36" s="100"/>
      <c r="H36" s="100"/>
      <c r="I36" s="100"/>
      <c r="J36" s="100"/>
      <c r="K36" s="100"/>
      <c r="L36" s="100"/>
      <c r="M36" s="100"/>
      <c r="N36" s="100"/>
      <c r="O36" s="100"/>
      <c r="P36" s="100"/>
      <c r="Q36" s="100"/>
      <c r="R36" s="100"/>
      <c r="S36" s="100"/>
      <c r="T36" s="100"/>
      <c r="U36" s="100"/>
      <c r="V36" s="100"/>
      <c r="W36" s="100"/>
      <c r="X36" s="100"/>
      <c r="Y36" s="100"/>
      <c r="Z36" s="100"/>
    </row>
    <row r="37" spans="1:26" ht="12.75" customHeight="1" x14ac:dyDescent="0.2">
      <c r="A37" s="143">
        <v>29</v>
      </c>
      <c r="B37" s="144">
        <v>43463</v>
      </c>
      <c r="C37" s="145"/>
      <c r="D37" s="147"/>
      <c r="E37" s="147">
        <f t="shared" si="3"/>
        <v>20</v>
      </c>
      <c r="F37" s="148">
        <f t="shared" si="1"/>
        <v>4900</v>
      </c>
      <c r="G37" s="100"/>
      <c r="H37" s="100"/>
      <c r="I37" s="100"/>
      <c r="J37" s="100"/>
      <c r="K37" s="100"/>
      <c r="L37" s="100"/>
      <c r="M37" s="100"/>
      <c r="N37" s="100"/>
      <c r="O37" s="100"/>
      <c r="P37" s="100"/>
      <c r="Q37" s="100"/>
      <c r="R37" s="100"/>
      <c r="S37" s="100"/>
      <c r="T37" s="100"/>
      <c r="U37" s="100"/>
      <c r="V37" s="100"/>
      <c r="W37" s="100"/>
      <c r="X37" s="100"/>
      <c r="Y37" s="100"/>
      <c r="Z37" s="100"/>
    </row>
    <row r="38" spans="1:26" ht="12.75" customHeight="1" x14ac:dyDescent="0.2">
      <c r="A38" s="125">
        <v>30</v>
      </c>
      <c r="B38" s="127">
        <v>43494</v>
      </c>
      <c r="C38" s="128" t="s">
        <v>276</v>
      </c>
      <c r="D38" s="129">
        <f>D33</f>
        <v>1000</v>
      </c>
      <c r="E38" s="129">
        <f>20+40</f>
        <v>60</v>
      </c>
      <c r="F38" s="130">
        <f t="shared" si="1"/>
        <v>5840</v>
      </c>
      <c r="G38" s="100"/>
      <c r="H38" s="100"/>
      <c r="I38" s="100"/>
      <c r="J38" s="100"/>
      <c r="K38" s="100"/>
      <c r="L38" s="100"/>
      <c r="M38" s="100"/>
      <c r="N38" s="100"/>
      <c r="O38" s="100"/>
      <c r="P38" s="100"/>
      <c r="Q38" s="100"/>
      <c r="R38" s="100"/>
      <c r="S38" s="100"/>
      <c r="T38" s="100"/>
      <c r="U38" s="100"/>
      <c r="V38" s="100"/>
      <c r="W38" s="100"/>
      <c r="X38" s="100"/>
      <c r="Y38" s="100"/>
      <c r="Z38" s="100"/>
    </row>
    <row r="39" spans="1:26" ht="12.75" customHeight="1" x14ac:dyDescent="0.2">
      <c r="A39" s="132">
        <v>31</v>
      </c>
      <c r="B39" s="133">
        <v>43524</v>
      </c>
      <c r="C39" s="107" t="s">
        <v>262</v>
      </c>
      <c r="D39" s="136">
        <v>40</v>
      </c>
      <c r="E39" s="136">
        <v>20</v>
      </c>
      <c r="F39" s="138">
        <f t="shared" si="1"/>
        <v>5860</v>
      </c>
      <c r="G39" s="100"/>
      <c r="H39" s="100"/>
      <c r="I39" s="100"/>
      <c r="J39" s="100"/>
      <c r="K39" s="100"/>
      <c r="L39" s="100"/>
      <c r="M39" s="100"/>
      <c r="N39" s="100"/>
      <c r="O39" s="100"/>
      <c r="P39" s="100"/>
      <c r="Q39" s="100"/>
      <c r="R39" s="100"/>
      <c r="S39" s="100"/>
      <c r="T39" s="100"/>
      <c r="U39" s="100"/>
      <c r="V39" s="100"/>
      <c r="W39" s="100"/>
      <c r="X39" s="100"/>
      <c r="Y39" s="100"/>
      <c r="Z39" s="100"/>
    </row>
    <row r="40" spans="1:26" ht="12.75" customHeight="1" x14ac:dyDescent="0.2">
      <c r="A40" s="132">
        <v>32</v>
      </c>
      <c r="B40" s="133">
        <v>43553</v>
      </c>
      <c r="C40" s="107"/>
      <c r="D40" s="136"/>
      <c r="E40" s="136">
        <f t="shared" ref="E40:E44" si="4">+E39</f>
        <v>20</v>
      </c>
      <c r="F40" s="138">
        <f t="shared" si="1"/>
        <v>5840</v>
      </c>
      <c r="G40" s="100"/>
      <c r="H40" s="100"/>
      <c r="I40" s="100"/>
      <c r="J40" s="100"/>
      <c r="K40" s="100"/>
      <c r="L40" s="100"/>
      <c r="M40" s="100"/>
      <c r="N40" s="100"/>
      <c r="O40" s="100"/>
      <c r="P40" s="100"/>
      <c r="Q40" s="100"/>
      <c r="R40" s="100"/>
      <c r="S40" s="100"/>
      <c r="T40" s="100"/>
      <c r="U40" s="100"/>
      <c r="V40" s="100"/>
      <c r="W40" s="100"/>
      <c r="X40" s="100"/>
      <c r="Y40" s="100"/>
      <c r="Z40" s="100"/>
    </row>
    <row r="41" spans="1:26" ht="12.75" customHeight="1" x14ac:dyDescent="0.2">
      <c r="A41" s="132">
        <v>33</v>
      </c>
      <c r="B41" s="133">
        <v>43584</v>
      </c>
      <c r="C41" s="107"/>
      <c r="D41" s="136"/>
      <c r="E41" s="136">
        <f t="shared" si="4"/>
        <v>20</v>
      </c>
      <c r="F41" s="138">
        <f t="shared" si="1"/>
        <v>5820</v>
      </c>
      <c r="G41" s="100"/>
      <c r="H41" s="100"/>
      <c r="I41" s="100"/>
      <c r="J41" s="100"/>
      <c r="K41" s="100"/>
      <c r="L41" s="100"/>
      <c r="M41" s="100"/>
      <c r="N41" s="100"/>
      <c r="O41" s="100"/>
      <c r="P41" s="100"/>
      <c r="Q41" s="100"/>
      <c r="R41" s="100"/>
      <c r="S41" s="100"/>
      <c r="T41" s="100"/>
      <c r="U41" s="100"/>
      <c r="V41" s="100"/>
      <c r="W41" s="100"/>
      <c r="X41" s="100"/>
      <c r="Y41" s="100"/>
      <c r="Z41" s="100"/>
    </row>
    <row r="42" spans="1:26" ht="12.75" customHeight="1" x14ac:dyDescent="0.2">
      <c r="A42" s="132">
        <v>34</v>
      </c>
      <c r="B42" s="133">
        <v>43614</v>
      </c>
      <c r="C42" s="107"/>
      <c r="D42" s="136"/>
      <c r="E42" s="136">
        <f t="shared" si="4"/>
        <v>20</v>
      </c>
      <c r="F42" s="138">
        <f t="shared" si="1"/>
        <v>5800</v>
      </c>
      <c r="G42" s="100"/>
      <c r="H42" s="100"/>
      <c r="I42" s="100"/>
      <c r="J42" s="100"/>
      <c r="K42" s="100"/>
      <c r="L42" s="100"/>
      <c r="M42" s="100"/>
      <c r="N42" s="100"/>
      <c r="O42" s="100"/>
      <c r="P42" s="100"/>
      <c r="Q42" s="100"/>
      <c r="R42" s="100"/>
      <c r="S42" s="100"/>
      <c r="T42" s="100"/>
      <c r="U42" s="100"/>
      <c r="V42" s="100"/>
      <c r="W42" s="100"/>
      <c r="X42" s="100"/>
      <c r="Y42" s="100"/>
      <c r="Z42" s="100"/>
    </row>
    <row r="43" spans="1:26" ht="12.75" customHeight="1" x14ac:dyDescent="0.2">
      <c r="A43" s="132">
        <v>35</v>
      </c>
      <c r="B43" s="133">
        <v>43645</v>
      </c>
      <c r="C43" s="107"/>
      <c r="D43" s="136"/>
      <c r="E43" s="136">
        <f t="shared" si="4"/>
        <v>20</v>
      </c>
      <c r="F43" s="138">
        <f t="shared" si="1"/>
        <v>5780</v>
      </c>
      <c r="G43" s="100"/>
      <c r="H43" s="100"/>
      <c r="I43" s="100"/>
      <c r="J43" s="100"/>
      <c r="K43" s="100"/>
      <c r="L43" s="100"/>
      <c r="M43" s="100"/>
      <c r="N43" s="100"/>
      <c r="O43" s="100"/>
      <c r="P43" s="100"/>
      <c r="Q43" s="100"/>
      <c r="R43" s="100"/>
      <c r="S43" s="100"/>
      <c r="T43" s="100"/>
      <c r="U43" s="100"/>
      <c r="V43" s="100"/>
      <c r="W43" s="100"/>
      <c r="X43" s="100"/>
      <c r="Y43" s="100"/>
      <c r="Z43" s="100"/>
    </row>
    <row r="44" spans="1:26" ht="12.75" customHeight="1" x14ac:dyDescent="0.2">
      <c r="A44" s="143">
        <v>36</v>
      </c>
      <c r="B44" s="144">
        <v>43675</v>
      </c>
      <c r="C44" s="145"/>
      <c r="D44" s="147"/>
      <c r="E44" s="147">
        <f t="shared" si="4"/>
        <v>20</v>
      </c>
      <c r="F44" s="148">
        <f t="shared" si="1"/>
        <v>5760</v>
      </c>
      <c r="G44" s="100"/>
      <c r="H44" s="100"/>
      <c r="I44" s="100"/>
      <c r="J44" s="100"/>
      <c r="K44" s="100"/>
      <c r="L44" s="100"/>
      <c r="M44" s="100"/>
      <c r="N44" s="100"/>
      <c r="O44" s="100"/>
      <c r="P44" s="100"/>
      <c r="Q44" s="100"/>
      <c r="R44" s="100"/>
      <c r="S44" s="100"/>
      <c r="T44" s="100"/>
      <c r="U44" s="100"/>
      <c r="V44" s="100"/>
      <c r="W44" s="100"/>
      <c r="X44" s="100"/>
      <c r="Y44" s="100"/>
      <c r="Z44" s="100"/>
    </row>
    <row r="45" spans="1:26" ht="12.75" customHeight="1" x14ac:dyDescent="0.2">
      <c r="A45" s="125">
        <v>37</v>
      </c>
      <c r="B45" s="127">
        <v>43706</v>
      </c>
      <c r="C45" s="128" t="s">
        <v>278</v>
      </c>
      <c r="D45" s="129">
        <f>D38</f>
        <v>1000</v>
      </c>
      <c r="E45" s="129">
        <f>30+40</f>
        <v>70</v>
      </c>
      <c r="F45" s="130">
        <f t="shared" si="1"/>
        <v>6690</v>
      </c>
      <c r="G45" s="100"/>
      <c r="H45" s="100"/>
      <c r="I45" s="100"/>
      <c r="J45" s="100"/>
      <c r="K45" s="100"/>
      <c r="L45" s="100"/>
      <c r="M45" s="100"/>
      <c r="N45" s="100"/>
      <c r="O45" s="100"/>
      <c r="P45" s="100"/>
      <c r="Q45" s="100"/>
      <c r="R45" s="100"/>
      <c r="S45" s="100"/>
      <c r="T45" s="100"/>
      <c r="U45" s="100"/>
      <c r="V45" s="100"/>
      <c r="W45" s="100"/>
      <c r="X45" s="100"/>
      <c r="Y45" s="100"/>
      <c r="Z45" s="100"/>
    </row>
    <row r="46" spans="1:26" ht="12.75" customHeight="1" x14ac:dyDescent="0.2">
      <c r="A46" s="132">
        <v>38</v>
      </c>
      <c r="B46" s="133">
        <v>43737</v>
      </c>
      <c r="C46" s="107" t="s">
        <v>262</v>
      </c>
      <c r="D46" s="136">
        <v>40</v>
      </c>
      <c r="E46" s="136">
        <v>30</v>
      </c>
      <c r="F46" s="138">
        <f t="shared" si="1"/>
        <v>6700</v>
      </c>
      <c r="G46" s="100"/>
      <c r="H46" s="100"/>
      <c r="I46" s="100"/>
      <c r="J46" s="100"/>
      <c r="K46" s="100"/>
      <c r="L46" s="100"/>
      <c r="M46" s="100"/>
      <c r="N46" s="100"/>
      <c r="O46" s="100"/>
      <c r="P46" s="100"/>
      <c r="Q46" s="100"/>
      <c r="R46" s="100"/>
      <c r="S46" s="100"/>
      <c r="T46" s="100"/>
      <c r="U46" s="100"/>
      <c r="V46" s="100"/>
      <c r="W46" s="100"/>
      <c r="X46" s="100"/>
      <c r="Y46" s="100"/>
      <c r="Z46" s="100"/>
    </row>
    <row r="47" spans="1:26" ht="12.75" customHeight="1" x14ac:dyDescent="0.2">
      <c r="A47" s="132">
        <v>39</v>
      </c>
      <c r="B47" s="133">
        <v>43767</v>
      </c>
      <c r="C47" s="107"/>
      <c r="D47" s="136"/>
      <c r="E47" s="136">
        <f t="shared" ref="E47:E49" si="5">+E46</f>
        <v>30</v>
      </c>
      <c r="F47" s="138">
        <f t="shared" si="1"/>
        <v>6670</v>
      </c>
      <c r="G47" s="100"/>
      <c r="H47" s="100"/>
      <c r="I47" s="100"/>
      <c r="J47" s="100"/>
      <c r="K47" s="100"/>
      <c r="L47" s="100"/>
      <c r="M47" s="100"/>
      <c r="N47" s="100"/>
      <c r="O47" s="100"/>
      <c r="P47" s="100"/>
      <c r="Q47" s="100"/>
      <c r="R47" s="100"/>
      <c r="S47" s="100"/>
      <c r="T47" s="100"/>
      <c r="U47" s="100"/>
      <c r="V47" s="100"/>
      <c r="W47" s="100"/>
      <c r="X47" s="100"/>
      <c r="Y47" s="100"/>
      <c r="Z47" s="100"/>
    </row>
    <row r="48" spans="1:26" ht="12.75" customHeight="1" x14ac:dyDescent="0.2">
      <c r="A48" s="132">
        <v>40</v>
      </c>
      <c r="B48" s="133">
        <v>43798</v>
      </c>
      <c r="C48" s="107"/>
      <c r="D48" s="136"/>
      <c r="E48" s="136">
        <f t="shared" si="5"/>
        <v>30</v>
      </c>
      <c r="F48" s="138">
        <f t="shared" si="1"/>
        <v>6640</v>
      </c>
      <c r="G48" s="100"/>
      <c r="H48" s="100"/>
      <c r="I48" s="100"/>
      <c r="J48" s="100"/>
      <c r="K48" s="100"/>
      <c r="L48" s="100"/>
      <c r="M48" s="100"/>
      <c r="N48" s="100"/>
      <c r="O48" s="100"/>
      <c r="P48" s="100"/>
      <c r="Q48" s="100"/>
      <c r="R48" s="100"/>
      <c r="S48" s="100"/>
      <c r="T48" s="100"/>
      <c r="U48" s="100"/>
      <c r="V48" s="100"/>
      <c r="W48" s="100"/>
      <c r="X48" s="100"/>
      <c r="Y48" s="100"/>
      <c r="Z48" s="100"/>
    </row>
    <row r="49" spans="1:26" ht="12.75" customHeight="1" x14ac:dyDescent="0.2">
      <c r="A49" s="143">
        <v>41</v>
      </c>
      <c r="B49" s="144">
        <v>43828</v>
      </c>
      <c r="C49" s="145"/>
      <c r="D49" s="147"/>
      <c r="E49" s="147">
        <f t="shared" si="5"/>
        <v>30</v>
      </c>
      <c r="F49" s="148">
        <f t="shared" si="1"/>
        <v>6610</v>
      </c>
      <c r="G49" s="100"/>
      <c r="H49" s="100"/>
      <c r="I49" s="100"/>
      <c r="J49" s="100"/>
      <c r="K49" s="100"/>
      <c r="L49" s="100"/>
      <c r="M49" s="100"/>
      <c r="N49" s="100"/>
      <c r="O49" s="100"/>
      <c r="P49" s="100"/>
      <c r="Q49" s="100"/>
      <c r="R49" s="100"/>
      <c r="S49" s="100"/>
      <c r="T49" s="100"/>
      <c r="U49" s="100"/>
      <c r="V49" s="100"/>
      <c r="W49" s="100"/>
      <c r="X49" s="100"/>
      <c r="Y49" s="100"/>
      <c r="Z49" s="100"/>
    </row>
    <row r="50" spans="1:26" ht="12.75" customHeight="1" x14ac:dyDescent="0.2">
      <c r="A50" s="125">
        <v>42</v>
      </c>
      <c r="B50" s="127">
        <v>43859</v>
      </c>
      <c r="C50" s="128" t="s">
        <v>279</v>
      </c>
      <c r="D50" s="129">
        <f>D45</f>
        <v>1000</v>
      </c>
      <c r="E50" s="129">
        <f>30+40</f>
        <v>70</v>
      </c>
      <c r="F50" s="130">
        <f t="shared" si="1"/>
        <v>7540</v>
      </c>
      <c r="G50" s="100"/>
      <c r="H50" s="100"/>
      <c r="I50" s="100"/>
      <c r="J50" s="100"/>
      <c r="K50" s="100"/>
      <c r="L50" s="100"/>
      <c r="M50" s="100"/>
      <c r="N50" s="100"/>
      <c r="O50" s="100"/>
      <c r="P50" s="100"/>
      <c r="Q50" s="100"/>
      <c r="R50" s="100"/>
      <c r="S50" s="100"/>
      <c r="T50" s="100"/>
      <c r="U50" s="100"/>
      <c r="V50" s="100"/>
      <c r="W50" s="100"/>
      <c r="X50" s="100"/>
      <c r="Y50" s="100"/>
      <c r="Z50" s="100"/>
    </row>
    <row r="51" spans="1:26" ht="12.75" customHeight="1" x14ac:dyDescent="0.2">
      <c r="A51" s="132">
        <v>43</v>
      </c>
      <c r="B51" s="133">
        <v>43890</v>
      </c>
      <c r="C51" s="107" t="s">
        <v>262</v>
      </c>
      <c r="D51" s="136">
        <v>40</v>
      </c>
      <c r="E51" s="136">
        <v>30</v>
      </c>
      <c r="F51" s="138">
        <f t="shared" si="1"/>
        <v>7550</v>
      </c>
      <c r="G51" s="100"/>
      <c r="H51" s="100"/>
      <c r="I51" s="100"/>
      <c r="J51" s="100"/>
      <c r="K51" s="100"/>
      <c r="L51" s="100"/>
      <c r="M51" s="100"/>
      <c r="N51" s="100"/>
      <c r="O51" s="100"/>
      <c r="P51" s="100"/>
      <c r="Q51" s="100"/>
      <c r="R51" s="100"/>
      <c r="S51" s="100"/>
      <c r="T51" s="100"/>
      <c r="U51" s="100"/>
      <c r="V51" s="100"/>
      <c r="W51" s="100"/>
      <c r="X51" s="100"/>
      <c r="Y51" s="100"/>
      <c r="Z51" s="100"/>
    </row>
    <row r="52" spans="1:26" ht="12.75" customHeight="1" x14ac:dyDescent="0.2">
      <c r="A52" s="132">
        <v>44</v>
      </c>
      <c r="B52" s="133">
        <v>43919</v>
      </c>
      <c r="C52" s="107"/>
      <c r="D52" s="136"/>
      <c r="E52" s="136">
        <f t="shared" ref="E52:E56" si="6">+E51</f>
        <v>30</v>
      </c>
      <c r="F52" s="138">
        <f t="shared" si="1"/>
        <v>7520</v>
      </c>
      <c r="G52" s="100"/>
      <c r="H52" s="100"/>
      <c r="I52" s="100"/>
      <c r="J52" s="100"/>
      <c r="K52" s="100"/>
      <c r="L52" s="100"/>
      <c r="M52" s="100"/>
      <c r="N52" s="100"/>
      <c r="O52" s="100"/>
      <c r="P52" s="100"/>
      <c r="Q52" s="100"/>
      <c r="R52" s="100"/>
      <c r="S52" s="100"/>
      <c r="T52" s="100"/>
      <c r="U52" s="100"/>
      <c r="V52" s="100"/>
      <c r="W52" s="100"/>
      <c r="X52" s="100"/>
      <c r="Y52" s="100"/>
      <c r="Z52" s="100"/>
    </row>
    <row r="53" spans="1:26" ht="12.75" customHeight="1" x14ac:dyDescent="0.2">
      <c r="A53" s="132">
        <v>45</v>
      </c>
      <c r="B53" s="133">
        <v>43950</v>
      </c>
      <c r="C53" s="107"/>
      <c r="D53" s="136"/>
      <c r="E53" s="136">
        <f t="shared" si="6"/>
        <v>30</v>
      </c>
      <c r="F53" s="138">
        <f t="shared" si="1"/>
        <v>7490</v>
      </c>
      <c r="G53" s="100"/>
      <c r="H53" s="100"/>
      <c r="I53" s="100"/>
      <c r="J53" s="100"/>
      <c r="K53" s="100"/>
      <c r="L53" s="100"/>
      <c r="M53" s="100"/>
      <c r="N53" s="100"/>
      <c r="O53" s="100"/>
      <c r="P53" s="100"/>
      <c r="Q53" s="100"/>
      <c r="R53" s="100"/>
      <c r="S53" s="100"/>
      <c r="T53" s="100"/>
      <c r="U53" s="100"/>
      <c r="V53" s="100"/>
      <c r="W53" s="100"/>
      <c r="X53" s="100"/>
      <c r="Y53" s="100"/>
      <c r="Z53" s="100"/>
    </row>
    <row r="54" spans="1:26" ht="12.75" customHeight="1" x14ac:dyDescent="0.2">
      <c r="A54" s="132">
        <v>46</v>
      </c>
      <c r="B54" s="133">
        <v>43980</v>
      </c>
      <c r="C54" s="107"/>
      <c r="D54" s="136"/>
      <c r="E54" s="136">
        <f t="shared" si="6"/>
        <v>30</v>
      </c>
      <c r="F54" s="138">
        <f t="shared" si="1"/>
        <v>7460</v>
      </c>
      <c r="G54" s="100"/>
      <c r="H54" s="100"/>
      <c r="I54" s="100"/>
      <c r="J54" s="100"/>
      <c r="K54" s="100"/>
      <c r="L54" s="100"/>
      <c r="M54" s="100"/>
      <c r="N54" s="100"/>
      <c r="O54" s="100"/>
      <c r="P54" s="100"/>
      <c r="Q54" s="100"/>
      <c r="R54" s="100"/>
      <c r="S54" s="100"/>
      <c r="T54" s="100"/>
      <c r="U54" s="100"/>
      <c r="V54" s="100"/>
      <c r="W54" s="100"/>
      <c r="X54" s="100"/>
      <c r="Y54" s="100"/>
      <c r="Z54" s="100"/>
    </row>
    <row r="55" spans="1:26" ht="12.75" customHeight="1" x14ac:dyDescent="0.2">
      <c r="A55" s="132">
        <v>47</v>
      </c>
      <c r="B55" s="133">
        <v>44011</v>
      </c>
      <c r="C55" s="107"/>
      <c r="D55" s="136"/>
      <c r="E55" s="136">
        <f t="shared" si="6"/>
        <v>30</v>
      </c>
      <c r="F55" s="138">
        <f t="shared" si="1"/>
        <v>7430</v>
      </c>
      <c r="G55" s="100"/>
      <c r="H55" s="100"/>
      <c r="I55" s="100"/>
      <c r="J55" s="100"/>
      <c r="K55" s="100"/>
      <c r="L55" s="100"/>
      <c r="M55" s="100"/>
      <c r="N55" s="100"/>
      <c r="O55" s="100"/>
      <c r="P55" s="100"/>
      <c r="Q55" s="100"/>
      <c r="R55" s="100"/>
      <c r="S55" s="100"/>
      <c r="T55" s="100"/>
      <c r="U55" s="100"/>
      <c r="V55" s="100"/>
      <c r="W55" s="100"/>
      <c r="X55" s="100"/>
      <c r="Y55" s="100"/>
      <c r="Z55" s="100"/>
    </row>
    <row r="56" spans="1:26" ht="12.75" customHeight="1" x14ac:dyDescent="0.2">
      <c r="A56" s="143">
        <v>48</v>
      </c>
      <c r="B56" s="144">
        <v>44041</v>
      </c>
      <c r="C56" s="145"/>
      <c r="D56" s="147"/>
      <c r="E56" s="147">
        <f t="shared" si="6"/>
        <v>30</v>
      </c>
      <c r="F56" s="148">
        <f t="shared" si="1"/>
        <v>7400</v>
      </c>
      <c r="G56" s="100"/>
      <c r="H56" s="100"/>
      <c r="I56" s="100"/>
      <c r="J56" s="100"/>
      <c r="K56" s="100"/>
      <c r="L56" s="100"/>
      <c r="M56" s="100"/>
      <c r="N56" s="100"/>
      <c r="O56" s="100"/>
      <c r="P56" s="100"/>
      <c r="Q56" s="100"/>
      <c r="R56" s="100"/>
      <c r="S56" s="100"/>
      <c r="T56" s="100"/>
      <c r="U56" s="100"/>
      <c r="V56" s="100"/>
      <c r="W56" s="100"/>
      <c r="X56" s="100"/>
      <c r="Y56" s="100"/>
      <c r="Z56" s="100"/>
    </row>
    <row r="57" spans="1:26" ht="12.75" customHeight="1" x14ac:dyDescent="0.2">
      <c r="A57" s="125">
        <v>49</v>
      </c>
      <c r="B57" s="127">
        <v>44072</v>
      </c>
      <c r="C57" s="128" t="s">
        <v>280</v>
      </c>
      <c r="D57" s="129">
        <f>D50</f>
        <v>1000</v>
      </c>
      <c r="E57" s="129">
        <f>30+40</f>
        <v>70</v>
      </c>
      <c r="F57" s="130">
        <f t="shared" si="1"/>
        <v>8330</v>
      </c>
      <c r="G57" s="100"/>
      <c r="H57" s="100"/>
      <c r="I57" s="100"/>
      <c r="J57" s="100"/>
      <c r="K57" s="100"/>
      <c r="L57" s="100"/>
      <c r="M57" s="100"/>
      <c r="N57" s="100"/>
      <c r="O57" s="100"/>
      <c r="P57" s="100"/>
      <c r="Q57" s="100"/>
      <c r="R57" s="100"/>
      <c r="S57" s="100"/>
      <c r="T57" s="100"/>
      <c r="U57" s="100"/>
      <c r="V57" s="100"/>
      <c r="W57" s="100"/>
      <c r="X57" s="100"/>
      <c r="Y57" s="100"/>
      <c r="Z57" s="100"/>
    </row>
    <row r="58" spans="1:26" ht="12.75" customHeight="1" x14ac:dyDescent="0.2">
      <c r="A58" s="132">
        <v>50</v>
      </c>
      <c r="B58" s="133">
        <v>44103</v>
      </c>
      <c r="C58" s="107" t="s">
        <v>262</v>
      </c>
      <c r="D58" s="136">
        <v>40</v>
      </c>
      <c r="E58" s="136">
        <v>30</v>
      </c>
      <c r="F58" s="138">
        <f t="shared" si="1"/>
        <v>8340</v>
      </c>
      <c r="G58" s="100"/>
      <c r="H58" s="100"/>
      <c r="I58" s="100"/>
      <c r="J58" s="100"/>
      <c r="K58" s="100"/>
      <c r="L58" s="100"/>
      <c r="M58" s="100"/>
      <c r="N58" s="100"/>
      <c r="O58" s="100"/>
      <c r="P58" s="100"/>
      <c r="Q58" s="100"/>
      <c r="R58" s="100"/>
      <c r="S58" s="100"/>
      <c r="T58" s="100"/>
      <c r="U58" s="100"/>
      <c r="V58" s="100"/>
      <c r="W58" s="100"/>
      <c r="X58" s="100"/>
      <c r="Y58" s="100"/>
      <c r="Z58" s="100"/>
    </row>
    <row r="59" spans="1:26" ht="12.75" customHeight="1" x14ac:dyDescent="0.2">
      <c r="A59" s="132">
        <v>51</v>
      </c>
      <c r="B59" s="133">
        <v>44133</v>
      </c>
      <c r="C59" s="107"/>
      <c r="D59" s="136"/>
      <c r="E59" s="136">
        <f t="shared" ref="E59:E61" si="7">+E58</f>
        <v>30</v>
      </c>
      <c r="F59" s="138">
        <f t="shared" si="1"/>
        <v>8310</v>
      </c>
      <c r="G59" s="100"/>
      <c r="H59" s="100"/>
      <c r="I59" s="100"/>
      <c r="J59" s="100"/>
      <c r="K59" s="100"/>
      <c r="L59" s="100"/>
      <c r="M59" s="100"/>
      <c r="N59" s="100"/>
      <c r="O59" s="100"/>
      <c r="P59" s="100"/>
      <c r="Q59" s="100"/>
      <c r="R59" s="100"/>
      <c r="S59" s="100"/>
      <c r="T59" s="100"/>
      <c r="U59" s="100"/>
      <c r="V59" s="100"/>
      <c r="W59" s="100"/>
      <c r="X59" s="100"/>
      <c r="Y59" s="100"/>
      <c r="Z59" s="100"/>
    </row>
    <row r="60" spans="1:26" ht="12.75" customHeight="1" x14ac:dyDescent="0.2">
      <c r="A60" s="132">
        <v>52</v>
      </c>
      <c r="B60" s="133">
        <v>44164</v>
      </c>
      <c r="C60" s="107"/>
      <c r="D60" s="136"/>
      <c r="E60" s="136">
        <f t="shared" si="7"/>
        <v>30</v>
      </c>
      <c r="F60" s="138">
        <f t="shared" si="1"/>
        <v>8280</v>
      </c>
      <c r="G60" s="100"/>
      <c r="H60" s="100"/>
      <c r="I60" s="100"/>
      <c r="J60" s="100"/>
      <c r="K60" s="100"/>
      <c r="L60" s="100"/>
      <c r="M60" s="100"/>
      <c r="N60" s="100"/>
      <c r="O60" s="100"/>
      <c r="P60" s="100"/>
      <c r="Q60" s="100"/>
      <c r="R60" s="100"/>
      <c r="S60" s="100"/>
      <c r="T60" s="100"/>
      <c r="U60" s="100"/>
      <c r="V60" s="100"/>
      <c r="W60" s="100"/>
      <c r="X60" s="100"/>
      <c r="Y60" s="100"/>
      <c r="Z60" s="100"/>
    </row>
    <row r="61" spans="1:26" ht="12.75" customHeight="1" x14ac:dyDescent="0.2">
      <c r="A61" s="143">
        <v>53</v>
      </c>
      <c r="B61" s="144">
        <v>44194</v>
      </c>
      <c r="C61" s="145"/>
      <c r="D61" s="147"/>
      <c r="E61" s="147">
        <f t="shared" si="7"/>
        <v>30</v>
      </c>
      <c r="F61" s="148">
        <f t="shared" si="1"/>
        <v>8250</v>
      </c>
      <c r="G61" s="100"/>
      <c r="H61" s="100"/>
      <c r="I61" s="100"/>
      <c r="J61" s="100"/>
      <c r="K61" s="100"/>
      <c r="L61" s="100"/>
      <c r="M61" s="100"/>
      <c r="N61" s="100"/>
      <c r="O61" s="100"/>
      <c r="P61" s="100"/>
      <c r="Q61" s="100"/>
      <c r="R61" s="100"/>
      <c r="S61" s="100"/>
      <c r="T61" s="100"/>
      <c r="U61" s="100"/>
      <c r="V61" s="100"/>
      <c r="W61" s="100"/>
      <c r="X61" s="100"/>
      <c r="Y61" s="100"/>
      <c r="Z61" s="100"/>
    </row>
    <row r="62" spans="1:26" ht="12.75" customHeight="1" x14ac:dyDescent="0.2">
      <c r="A62" s="163">
        <v>54</v>
      </c>
      <c r="B62" s="164">
        <v>44225</v>
      </c>
      <c r="C62" s="165" t="s">
        <v>281</v>
      </c>
      <c r="D62" s="166"/>
      <c r="E62" s="166">
        <f>+(F61+D62)/(F6-A61)</f>
        <v>168.36734693877551</v>
      </c>
      <c r="F62" s="167">
        <f t="shared" si="1"/>
        <v>8081.6326530612241</v>
      </c>
      <c r="G62" s="100"/>
      <c r="H62" s="100"/>
      <c r="I62" s="100"/>
      <c r="J62" s="100"/>
      <c r="K62" s="100"/>
      <c r="L62" s="100"/>
      <c r="M62" s="100"/>
      <c r="N62" s="100"/>
      <c r="O62" s="100"/>
      <c r="P62" s="100"/>
      <c r="Q62" s="100"/>
      <c r="R62" s="100"/>
      <c r="S62" s="100"/>
      <c r="T62" s="100"/>
      <c r="U62" s="100"/>
      <c r="V62" s="100"/>
      <c r="W62" s="100"/>
      <c r="X62" s="100"/>
      <c r="Y62" s="100"/>
      <c r="Z62" s="100"/>
    </row>
    <row r="63" spans="1:26" ht="12.75" customHeight="1" x14ac:dyDescent="0.2">
      <c r="A63" s="163">
        <v>55</v>
      </c>
      <c r="B63" s="164">
        <v>44255</v>
      </c>
      <c r="C63" s="165"/>
      <c r="D63" s="166"/>
      <c r="E63" s="166">
        <f t="shared" ref="E63:E110" si="8">+E62</f>
        <v>168.36734693877551</v>
      </c>
      <c r="F63" s="167">
        <f t="shared" si="1"/>
        <v>7913.2653061224482</v>
      </c>
      <c r="G63" s="100"/>
      <c r="H63" s="100"/>
      <c r="I63" s="100"/>
      <c r="J63" s="100"/>
      <c r="K63" s="100"/>
      <c r="L63" s="100"/>
      <c r="M63" s="100"/>
      <c r="N63" s="100"/>
      <c r="O63" s="100"/>
      <c r="P63" s="100"/>
      <c r="Q63" s="100"/>
      <c r="R63" s="100"/>
      <c r="S63" s="100"/>
      <c r="T63" s="100"/>
      <c r="U63" s="100"/>
      <c r="V63" s="100"/>
      <c r="W63" s="100"/>
      <c r="X63" s="100"/>
      <c r="Y63" s="100"/>
      <c r="Z63" s="100"/>
    </row>
    <row r="64" spans="1:26" ht="12.75" customHeight="1" x14ac:dyDescent="0.2">
      <c r="A64" s="163">
        <v>56</v>
      </c>
      <c r="B64" s="164">
        <v>44284</v>
      </c>
      <c r="C64" s="165"/>
      <c r="D64" s="166"/>
      <c r="E64" s="166">
        <f t="shared" si="8"/>
        <v>168.36734693877551</v>
      </c>
      <c r="F64" s="167">
        <f t="shared" si="1"/>
        <v>7744.8979591836724</v>
      </c>
      <c r="G64" s="100"/>
      <c r="H64" s="100"/>
      <c r="I64" s="100"/>
      <c r="J64" s="100"/>
      <c r="K64" s="100"/>
      <c r="L64" s="100"/>
      <c r="M64" s="100"/>
      <c r="N64" s="100"/>
      <c r="O64" s="100"/>
      <c r="P64" s="100"/>
      <c r="Q64" s="100"/>
      <c r="R64" s="100"/>
      <c r="S64" s="100"/>
      <c r="T64" s="100"/>
      <c r="U64" s="100"/>
      <c r="V64" s="100"/>
      <c r="W64" s="100"/>
      <c r="X64" s="100"/>
      <c r="Y64" s="100"/>
      <c r="Z64" s="100"/>
    </row>
    <row r="65" spans="1:26" ht="12.75" customHeight="1" x14ac:dyDescent="0.2">
      <c r="A65" s="163">
        <v>57</v>
      </c>
      <c r="B65" s="164">
        <v>44315</v>
      </c>
      <c r="C65" s="165"/>
      <c r="D65" s="166"/>
      <c r="E65" s="166">
        <f t="shared" si="8"/>
        <v>168.36734693877551</v>
      </c>
      <c r="F65" s="167">
        <f t="shared" si="1"/>
        <v>7576.5306122448965</v>
      </c>
      <c r="G65" s="100"/>
      <c r="H65" s="100"/>
      <c r="I65" s="100"/>
      <c r="J65" s="100"/>
      <c r="K65" s="100"/>
      <c r="L65" s="100"/>
      <c r="M65" s="100"/>
      <c r="N65" s="100"/>
      <c r="O65" s="100"/>
      <c r="P65" s="100"/>
      <c r="Q65" s="100"/>
      <c r="R65" s="100"/>
      <c r="S65" s="100"/>
      <c r="T65" s="100"/>
      <c r="U65" s="100"/>
      <c r="V65" s="100"/>
      <c r="W65" s="100"/>
      <c r="X65" s="100"/>
      <c r="Y65" s="100"/>
      <c r="Z65" s="100"/>
    </row>
    <row r="66" spans="1:26" ht="12.75" customHeight="1" x14ac:dyDescent="0.2">
      <c r="A66" s="163">
        <v>58</v>
      </c>
      <c r="B66" s="164">
        <v>44345</v>
      </c>
      <c r="C66" s="165"/>
      <c r="D66" s="166"/>
      <c r="E66" s="166">
        <f t="shared" si="8"/>
        <v>168.36734693877551</v>
      </c>
      <c r="F66" s="167">
        <f t="shared" si="1"/>
        <v>7408.1632653061206</v>
      </c>
      <c r="G66" s="100"/>
      <c r="H66" s="100"/>
      <c r="I66" s="100"/>
      <c r="J66" s="100"/>
      <c r="K66" s="100"/>
      <c r="L66" s="100"/>
      <c r="M66" s="100"/>
      <c r="N66" s="100"/>
      <c r="O66" s="100"/>
      <c r="P66" s="100"/>
      <c r="Q66" s="100"/>
      <c r="R66" s="100"/>
      <c r="S66" s="100"/>
      <c r="T66" s="100"/>
      <c r="U66" s="100"/>
      <c r="V66" s="100"/>
      <c r="W66" s="100"/>
      <c r="X66" s="100"/>
      <c r="Y66" s="100"/>
      <c r="Z66" s="100"/>
    </row>
    <row r="67" spans="1:26" ht="12.75" customHeight="1" x14ac:dyDescent="0.2">
      <c r="A67" s="163">
        <v>59</v>
      </c>
      <c r="B67" s="164">
        <v>44376</v>
      </c>
      <c r="C67" s="165"/>
      <c r="D67" s="166"/>
      <c r="E67" s="166">
        <f t="shared" si="8"/>
        <v>168.36734693877551</v>
      </c>
      <c r="F67" s="167">
        <f t="shared" si="1"/>
        <v>7239.7959183673447</v>
      </c>
      <c r="G67" s="100"/>
      <c r="H67" s="100"/>
      <c r="I67" s="100"/>
      <c r="J67" s="100"/>
      <c r="K67" s="100"/>
      <c r="L67" s="100"/>
      <c r="M67" s="100"/>
      <c r="N67" s="100"/>
      <c r="O67" s="100"/>
      <c r="P67" s="100"/>
      <c r="Q67" s="100"/>
      <c r="R67" s="100"/>
      <c r="S67" s="100"/>
      <c r="T67" s="100"/>
      <c r="U67" s="100"/>
      <c r="V67" s="100"/>
      <c r="W67" s="100"/>
      <c r="X67" s="100"/>
      <c r="Y67" s="100"/>
      <c r="Z67" s="100"/>
    </row>
    <row r="68" spans="1:26" ht="12.75" customHeight="1" x14ac:dyDescent="0.2">
      <c r="A68" s="163">
        <v>60</v>
      </c>
      <c r="B68" s="164">
        <v>44406</v>
      </c>
      <c r="C68" s="165"/>
      <c r="D68" s="166"/>
      <c r="E68" s="166">
        <f t="shared" si="8"/>
        <v>168.36734693877551</v>
      </c>
      <c r="F68" s="167">
        <f t="shared" si="1"/>
        <v>7071.4285714285688</v>
      </c>
      <c r="G68" s="100"/>
      <c r="H68" s="100"/>
      <c r="I68" s="100"/>
      <c r="J68" s="100"/>
      <c r="K68" s="100"/>
      <c r="L68" s="100"/>
      <c r="M68" s="100"/>
      <c r="N68" s="100"/>
      <c r="O68" s="100"/>
      <c r="P68" s="100"/>
      <c r="Q68" s="100"/>
      <c r="R68" s="100"/>
      <c r="S68" s="100"/>
      <c r="T68" s="100"/>
      <c r="U68" s="100"/>
      <c r="V68" s="100"/>
      <c r="W68" s="100"/>
      <c r="X68" s="100"/>
      <c r="Y68" s="100"/>
      <c r="Z68" s="100"/>
    </row>
    <row r="69" spans="1:26" ht="12.75" customHeight="1" x14ac:dyDescent="0.2">
      <c r="A69" s="163">
        <v>61</v>
      </c>
      <c r="B69" s="164">
        <v>44437</v>
      </c>
      <c r="C69" s="165"/>
      <c r="D69" s="166"/>
      <c r="E69" s="166">
        <f t="shared" si="8"/>
        <v>168.36734693877551</v>
      </c>
      <c r="F69" s="167">
        <f t="shared" si="1"/>
        <v>6903.0612244897929</v>
      </c>
      <c r="G69" s="100"/>
      <c r="H69" s="100"/>
      <c r="I69" s="100"/>
      <c r="J69" s="100"/>
      <c r="K69" s="100"/>
      <c r="L69" s="100"/>
      <c r="M69" s="100"/>
      <c r="N69" s="100"/>
      <c r="O69" s="100"/>
      <c r="P69" s="100"/>
      <c r="Q69" s="100"/>
      <c r="R69" s="100"/>
      <c r="S69" s="100"/>
      <c r="T69" s="100"/>
      <c r="U69" s="100"/>
      <c r="V69" s="100"/>
      <c r="W69" s="100"/>
      <c r="X69" s="100"/>
      <c r="Y69" s="100"/>
      <c r="Z69" s="100"/>
    </row>
    <row r="70" spans="1:26" ht="12.75" customHeight="1" x14ac:dyDescent="0.2">
      <c r="A70" s="163">
        <v>62</v>
      </c>
      <c r="B70" s="164">
        <v>44468</v>
      </c>
      <c r="C70" s="165"/>
      <c r="D70" s="166"/>
      <c r="E70" s="166">
        <f t="shared" si="8"/>
        <v>168.36734693877551</v>
      </c>
      <c r="F70" s="167">
        <f t="shared" si="1"/>
        <v>6734.6938775510171</v>
      </c>
      <c r="G70" s="100"/>
      <c r="H70" s="100"/>
      <c r="I70" s="100"/>
      <c r="J70" s="100"/>
      <c r="K70" s="100"/>
      <c r="L70" s="100"/>
      <c r="M70" s="100"/>
      <c r="N70" s="100"/>
      <c r="O70" s="100"/>
      <c r="P70" s="100"/>
      <c r="Q70" s="100"/>
      <c r="R70" s="100"/>
      <c r="S70" s="100"/>
      <c r="T70" s="100"/>
      <c r="U70" s="100"/>
      <c r="V70" s="100"/>
      <c r="W70" s="100"/>
      <c r="X70" s="100"/>
      <c r="Y70" s="100"/>
      <c r="Z70" s="100"/>
    </row>
    <row r="71" spans="1:26" ht="12.75" customHeight="1" x14ac:dyDescent="0.2">
      <c r="A71" s="163">
        <v>63</v>
      </c>
      <c r="B71" s="164">
        <v>44498</v>
      </c>
      <c r="C71" s="165"/>
      <c r="D71" s="166"/>
      <c r="E71" s="166">
        <f t="shared" si="8"/>
        <v>168.36734693877551</v>
      </c>
      <c r="F71" s="167">
        <f t="shared" si="1"/>
        <v>6566.3265306122412</v>
      </c>
      <c r="G71" s="100"/>
      <c r="H71" s="100"/>
      <c r="I71" s="100"/>
      <c r="J71" s="100"/>
      <c r="K71" s="100"/>
      <c r="L71" s="100"/>
      <c r="M71" s="100"/>
      <c r="N71" s="100"/>
      <c r="O71" s="100"/>
      <c r="P71" s="100"/>
      <c r="Q71" s="100"/>
      <c r="R71" s="100"/>
      <c r="S71" s="100"/>
      <c r="T71" s="100"/>
      <c r="U71" s="100"/>
      <c r="V71" s="100"/>
      <c r="W71" s="100"/>
      <c r="X71" s="100"/>
      <c r="Y71" s="100"/>
      <c r="Z71" s="100"/>
    </row>
    <row r="72" spans="1:26" ht="12.75" customHeight="1" x14ac:dyDescent="0.2">
      <c r="A72" s="163">
        <v>64</v>
      </c>
      <c r="B72" s="164">
        <v>44529</v>
      </c>
      <c r="C72" s="165"/>
      <c r="D72" s="166"/>
      <c r="E72" s="166">
        <f t="shared" si="8"/>
        <v>168.36734693877551</v>
      </c>
      <c r="F72" s="167">
        <f t="shared" si="1"/>
        <v>6397.9591836734653</v>
      </c>
      <c r="G72" s="100"/>
      <c r="H72" s="100"/>
      <c r="I72" s="100"/>
      <c r="J72" s="100"/>
      <c r="K72" s="100"/>
      <c r="L72" s="100"/>
      <c r="M72" s="100"/>
      <c r="N72" s="100"/>
      <c r="O72" s="100"/>
      <c r="P72" s="100"/>
      <c r="Q72" s="100"/>
      <c r="R72" s="100"/>
      <c r="S72" s="100"/>
      <c r="T72" s="100"/>
      <c r="U72" s="100"/>
      <c r="V72" s="100"/>
      <c r="W72" s="100"/>
      <c r="X72" s="100"/>
      <c r="Y72" s="100"/>
      <c r="Z72" s="100"/>
    </row>
    <row r="73" spans="1:26" ht="12.75" customHeight="1" x14ac:dyDescent="0.2">
      <c r="A73" s="163">
        <v>65</v>
      </c>
      <c r="B73" s="164">
        <v>44559</v>
      </c>
      <c r="C73" s="165"/>
      <c r="D73" s="166"/>
      <c r="E73" s="166">
        <f t="shared" si="8"/>
        <v>168.36734693877551</v>
      </c>
      <c r="F73" s="167">
        <f t="shared" si="1"/>
        <v>6229.5918367346894</v>
      </c>
      <c r="G73" s="100"/>
      <c r="H73" s="100"/>
      <c r="I73" s="100"/>
      <c r="J73" s="100"/>
      <c r="K73" s="100"/>
      <c r="L73" s="100"/>
      <c r="M73" s="100"/>
      <c r="N73" s="100"/>
      <c r="O73" s="100"/>
      <c r="P73" s="100"/>
      <c r="Q73" s="100"/>
      <c r="R73" s="100"/>
      <c r="S73" s="100"/>
      <c r="T73" s="100"/>
      <c r="U73" s="100"/>
      <c r="V73" s="100"/>
      <c r="W73" s="100"/>
      <c r="X73" s="100"/>
      <c r="Y73" s="100"/>
      <c r="Z73" s="100"/>
    </row>
    <row r="74" spans="1:26" ht="12.75" customHeight="1" x14ac:dyDescent="0.2">
      <c r="A74" s="168">
        <v>66</v>
      </c>
      <c r="B74" s="169">
        <v>44590</v>
      </c>
      <c r="C74" s="170" t="s">
        <v>282</v>
      </c>
      <c r="D74" s="171"/>
      <c r="E74" s="171">
        <f t="shared" si="8"/>
        <v>168.36734693877551</v>
      </c>
      <c r="F74" s="172">
        <f t="shared" si="1"/>
        <v>6061.2244897959135</v>
      </c>
      <c r="G74" s="100"/>
      <c r="H74" s="100"/>
      <c r="I74" s="100"/>
      <c r="J74" s="100"/>
      <c r="K74" s="100"/>
      <c r="L74" s="100"/>
      <c r="M74" s="100"/>
      <c r="N74" s="100"/>
      <c r="O74" s="100"/>
      <c r="P74" s="100"/>
      <c r="Q74" s="100"/>
      <c r="R74" s="100"/>
      <c r="S74" s="100"/>
      <c r="T74" s="100"/>
      <c r="U74" s="100"/>
      <c r="V74" s="100"/>
      <c r="W74" s="100"/>
      <c r="X74" s="100"/>
      <c r="Y74" s="100"/>
      <c r="Z74" s="100"/>
    </row>
    <row r="75" spans="1:26" ht="12.75" customHeight="1" x14ac:dyDescent="0.2">
      <c r="A75" s="168">
        <v>67</v>
      </c>
      <c r="B75" s="169">
        <v>44620</v>
      </c>
      <c r="C75" s="170"/>
      <c r="D75" s="171"/>
      <c r="E75" s="171">
        <f t="shared" si="8"/>
        <v>168.36734693877551</v>
      </c>
      <c r="F75" s="172">
        <f t="shared" si="1"/>
        <v>5892.8571428571377</v>
      </c>
      <c r="G75" s="100"/>
      <c r="H75" s="100"/>
      <c r="I75" s="100"/>
      <c r="J75" s="100"/>
      <c r="K75" s="100"/>
      <c r="L75" s="100"/>
      <c r="M75" s="100"/>
      <c r="N75" s="100"/>
      <c r="O75" s="100"/>
      <c r="P75" s="100"/>
      <c r="Q75" s="100"/>
      <c r="R75" s="100"/>
      <c r="S75" s="100"/>
      <c r="T75" s="100"/>
      <c r="U75" s="100"/>
      <c r="V75" s="100"/>
      <c r="W75" s="100"/>
      <c r="X75" s="100"/>
      <c r="Y75" s="100"/>
      <c r="Z75" s="100"/>
    </row>
    <row r="76" spans="1:26" ht="12.75" customHeight="1" x14ac:dyDescent="0.2">
      <c r="A76" s="168">
        <v>68</v>
      </c>
      <c r="B76" s="169">
        <v>44649</v>
      </c>
      <c r="C76" s="170"/>
      <c r="D76" s="171"/>
      <c r="E76" s="171">
        <f t="shared" si="8"/>
        <v>168.36734693877551</v>
      </c>
      <c r="F76" s="172">
        <f t="shared" si="1"/>
        <v>5724.4897959183618</v>
      </c>
      <c r="G76" s="100"/>
      <c r="H76" s="100"/>
      <c r="I76" s="100"/>
      <c r="J76" s="100"/>
      <c r="K76" s="100"/>
      <c r="L76" s="100"/>
      <c r="M76" s="100"/>
      <c r="N76" s="100"/>
      <c r="O76" s="100"/>
      <c r="P76" s="100"/>
      <c r="Q76" s="100"/>
      <c r="R76" s="100"/>
      <c r="S76" s="100"/>
      <c r="T76" s="100"/>
      <c r="U76" s="100"/>
      <c r="V76" s="100"/>
      <c r="W76" s="100"/>
      <c r="X76" s="100"/>
      <c r="Y76" s="100"/>
      <c r="Z76" s="100"/>
    </row>
    <row r="77" spans="1:26" ht="12.75" customHeight="1" x14ac:dyDescent="0.2">
      <c r="A77" s="168">
        <v>69</v>
      </c>
      <c r="B77" s="169">
        <v>44680</v>
      </c>
      <c r="C77" s="170"/>
      <c r="D77" s="171"/>
      <c r="E77" s="171">
        <f t="shared" si="8"/>
        <v>168.36734693877551</v>
      </c>
      <c r="F77" s="172">
        <f t="shared" si="1"/>
        <v>5556.1224489795859</v>
      </c>
      <c r="G77" s="100"/>
      <c r="H77" s="100"/>
      <c r="I77" s="100"/>
      <c r="J77" s="100"/>
      <c r="K77" s="100"/>
      <c r="L77" s="100"/>
      <c r="M77" s="100"/>
      <c r="N77" s="100"/>
      <c r="O77" s="100"/>
      <c r="P77" s="100"/>
      <c r="Q77" s="100"/>
      <c r="R77" s="100"/>
      <c r="S77" s="100"/>
      <c r="T77" s="100"/>
      <c r="U77" s="100"/>
      <c r="V77" s="100"/>
      <c r="W77" s="100"/>
      <c r="X77" s="100"/>
      <c r="Y77" s="100"/>
      <c r="Z77" s="100"/>
    </row>
    <row r="78" spans="1:26" ht="12.75" customHeight="1" x14ac:dyDescent="0.2">
      <c r="A78" s="168">
        <v>70</v>
      </c>
      <c r="B78" s="169">
        <v>44710</v>
      </c>
      <c r="C78" s="170"/>
      <c r="D78" s="171"/>
      <c r="E78" s="171">
        <f t="shared" si="8"/>
        <v>168.36734693877551</v>
      </c>
      <c r="F78" s="172">
        <f t="shared" si="1"/>
        <v>5387.75510204081</v>
      </c>
      <c r="G78" s="100"/>
      <c r="H78" s="100"/>
      <c r="I78" s="100"/>
      <c r="J78" s="100"/>
      <c r="K78" s="100"/>
      <c r="L78" s="100"/>
      <c r="M78" s="100"/>
      <c r="N78" s="100"/>
      <c r="O78" s="100"/>
      <c r="P78" s="100"/>
      <c r="Q78" s="100"/>
      <c r="R78" s="100"/>
      <c r="S78" s="100"/>
      <c r="T78" s="100"/>
      <c r="U78" s="100"/>
      <c r="V78" s="100"/>
      <c r="W78" s="100"/>
      <c r="X78" s="100"/>
      <c r="Y78" s="100"/>
      <c r="Z78" s="100"/>
    </row>
    <row r="79" spans="1:26" ht="12.75" customHeight="1" x14ac:dyDescent="0.2">
      <c r="A79" s="168">
        <v>71</v>
      </c>
      <c r="B79" s="169">
        <v>44741</v>
      </c>
      <c r="C79" s="170"/>
      <c r="D79" s="171"/>
      <c r="E79" s="171">
        <f t="shared" si="8"/>
        <v>168.36734693877551</v>
      </c>
      <c r="F79" s="172">
        <f t="shared" si="1"/>
        <v>5219.3877551020341</v>
      </c>
      <c r="G79" s="100"/>
      <c r="H79" s="100"/>
      <c r="I79" s="100"/>
      <c r="J79" s="100"/>
      <c r="K79" s="100"/>
      <c r="L79" s="100"/>
      <c r="M79" s="100"/>
      <c r="N79" s="100"/>
      <c r="O79" s="100"/>
      <c r="P79" s="100"/>
      <c r="Q79" s="100"/>
      <c r="R79" s="100"/>
      <c r="S79" s="100"/>
      <c r="T79" s="100"/>
      <c r="U79" s="100"/>
      <c r="V79" s="100"/>
      <c r="W79" s="100"/>
      <c r="X79" s="100"/>
      <c r="Y79" s="100"/>
      <c r="Z79" s="100"/>
    </row>
    <row r="80" spans="1:26" ht="12.75" customHeight="1" x14ac:dyDescent="0.2">
      <c r="A80" s="168">
        <v>72</v>
      </c>
      <c r="B80" s="169">
        <v>44771</v>
      </c>
      <c r="C80" s="170"/>
      <c r="D80" s="171"/>
      <c r="E80" s="171">
        <f t="shared" si="8"/>
        <v>168.36734693877551</v>
      </c>
      <c r="F80" s="172">
        <f t="shared" si="1"/>
        <v>5051.0204081632583</v>
      </c>
      <c r="G80" s="100"/>
      <c r="H80" s="100"/>
      <c r="I80" s="100"/>
      <c r="J80" s="100"/>
      <c r="K80" s="100"/>
      <c r="L80" s="100"/>
      <c r="M80" s="100"/>
      <c r="N80" s="100"/>
      <c r="O80" s="100"/>
      <c r="P80" s="100"/>
      <c r="Q80" s="100"/>
      <c r="R80" s="100"/>
      <c r="S80" s="100"/>
      <c r="T80" s="100"/>
      <c r="U80" s="100"/>
      <c r="V80" s="100"/>
      <c r="W80" s="100"/>
      <c r="X80" s="100"/>
      <c r="Y80" s="100"/>
      <c r="Z80" s="100"/>
    </row>
    <row r="81" spans="1:26" ht="12.75" customHeight="1" x14ac:dyDescent="0.2">
      <c r="A81" s="168">
        <v>73</v>
      </c>
      <c r="B81" s="169">
        <v>44802</v>
      </c>
      <c r="C81" s="170"/>
      <c r="D81" s="171"/>
      <c r="E81" s="171">
        <f t="shared" si="8"/>
        <v>168.36734693877551</v>
      </c>
      <c r="F81" s="172">
        <f t="shared" si="1"/>
        <v>4882.6530612244824</v>
      </c>
      <c r="G81" s="100"/>
      <c r="H81" s="100"/>
      <c r="I81" s="100"/>
      <c r="J81" s="100"/>
      <c r="K81" s="100"/>
      <c r="L81" s="100"/>
      <c r="M81" s="100"/>
      <c r="N81" s="100"/>
      <c r="O81" s="100"/>
      <c r="P81" s="100"/>
      <c r="Q81" s="100"/>
      <c r="R81" s="100"/>
      <c r="S81" s="100"/>
      <c r="T81" s="100"/>
      <c r="U81" s="100"/>
      <c r="V81" s="100"/>
      <c r="W81" s="100"/>
      <c r="X81" s="100"/>
      <c r="Y81" s="100"/>
      <c r="Z81" s="100"/>
    </row>
    <row r="82" spans="1:26" ht="12.75" customHeight="1" x14ac:dyDescent="0.2">
      <c r="A82" s="168">
        <v>74</v>
      </c>
      <c r="B82" s="169">
        <v>44833</v>
      </c>
      <c r="C82" s="170"/>
      <c r="D82" s="171"/>
      <c r="E82" s="171">
        <f t="shared" si="8"/>
        <v>168.36734693877551</v>
      </c>
      <c r="F82" s="172">
        <f t="shared" si="1"/>
        <v>4714.2857142857065</v>
      </c>
      <c r="G82" s="100"/>
      <c r="H82" s="100"/>
      <c r="I82" s="100"/>
      <c r="J82" s="100"/>
      <c r="K82" s="100"/>
      <c r="L82" s="100"/>
      <c r="M82" s="100"/>
      <c r="N82" s="100"/>
      <c r="O82" s="100"/>
      <c r="P82" s="100"/>
      <c r="Q82" s="100"/>
      <c r="R82" s="100"/>
      <c r="S82" s="100"/>
      <c r="T82" s="100"/>
      <c r="U82" s="100"/>
      <c r="V82" s="100"/>
      <c r="W82" s="100"/>
      <c r="X82" s="100"/>
      <c r="Y82" s="100"/>
      <c r="Z82" s="100"/>
    </row>
    <row r="83" spans="1:26" ht="12.75" customHeight="1" x14ac:dyDescent="0.2">
      <c r="A83" s="168">
        <v>75</v>
      </c>
      <c r="B83" s="169">
        <v>44863</v>
      </c>
      <c r="C83" s="170"/>
      <c r="D83" s="171"/>
      <c r="E83" s="171">
        <f t="shared" si="8"/>
        <v>168.36734693877551</v>
      </c>
      <c r="F83" s="172">
        <f t="shared" si="1"/>
        <v>4545.9183673469306</v>
      </c>
      <c r="G83" s="100"/>
      <c r="H83" s="100"/>
      <c r="I83" s="100"/>
      <c r="J83" s="100"/>
      <c r="K83" s="100"/>
      <c r="L83" s="100"/>
      <c r="M83" s="100"/>
      <c r="N83" s="100"/>
      <c r="O83" s="100"/>
      <c r="P83" s="100"/>
      <c r="Q83" s="100"/>
      <c r="R83" s="100"/>
      <c r="S83" s="100"/>
      <c r="T83" s="100"/>
      <c r="U83" s="100"/>
      <c r="V83" s="100"/>
      <c r="W83" s="100"/>
      <c r="X83" s="100"/>
      <c r="Y83" s="100"/>
      <c r="Z83" s="100"/>
    </row>
    <row r="84" spans="1:26" ht="12.75" customHeight="1" x14ac:dyDescent="0.2">
      <c r="A84" s="168">
        <v>76</v>
      </c>
      <c r="B84" s="169">
        <v>44894</v>
      </c>
      <c r="C84" s="170"/>
      <c r="D84" s="171"/>
      <c r="E84" s="171">
        <f t="shared" si="8"/>
        <v>168.36734693877551</v>
      </c>
      <c r="F84" s="172">
        <f t="shared" si="1"/>
        <v>4377.5510204081547</v>
      </c>
      <c r="G84" s="100"/>
      <c r="H84" s="100"/>
      <c r="I84" s="100"/>
      <c r="J84" s="100"/>
      <c r="K84" s="100"/>
      <c r="L84" s="100"/>
      <c r="M84" s="100"/>
      <c r="N84" s="100"/>
      <c r="O84" s="100"/>
      <c r="P84" s="100"/>
      <c r="Q84" s="100"/>
      <c r="R84" s="100"/>
      <c r="S84" s="100"/>
      <c r="T84" s="100"/>
      <c r="U84" s="100"/>
      <c r="V84" s="100"/>
      <c r="W84" s="100"/>
      <c r="X84" s="100"/>
      <c r="Y84" s="100"/>
      <c r="Z84" s="100"/>
    </row>
    <row r="85" spans="1:26" ht="12.75" customHeight="1" x14ac:dyDescent="0.2">
      <c r="A85" s="168">
        <v>77</v>
      </c>
      <c r="B85" s="169">
        <v>44924</v>
      </c>
      <c r="C85" s="170"/>
      <c r="D85" s="171"/>
      <c r="E85" s="171">
        <f t="shared" si="8"/>
        <v>168.36734693877551</v>
      </c>
      <c r="F85" s="172">
        <f t="shared" si="1"/>
        <v>4209.1836734693788</v>
      </c>
      <c r="G85" s="100"/>
      <c r="H85" s="100"/>
      <c r="I85" s="100"/>
      <c r="J85" s="100"/>
      <c r="K85" s="100"/>
      <c r="L85" s="100"/>
      <c r="M85" s="100"/>
      <c r="N85" s="100"/>
      <c r="O85" s="100"/>
      <c r="P85" s="100"/>
      <c r="Q85" s="100"/>
      <c r="R85" s="100"/>
      <c r="S85" s="100"/>
      <c r="T85" s="100"/>
      <c r="U85" s="100"/>
      <c r="V85" s="100"/>
      <c r="W85" s="100"/>
      <c r="X85" s="100"/>
      <c r="Y85" s="100"/>
      <c r="Z85" s="100"/>
    </row>
    <row r="86" spans="1:26" ht="12.75" customHeight="1" x14ac:dyDescent="0.2">
      <c r="A86" s="173">
        <v>78</v>
      </c>
      <c r="B86" s="174">
        <v>44955</v>
      </c>
      <c r="C86" s="175" t="s">
        <v>283</v>
      </c>
      <c r="D86" s="176"/>
      <c r="E86" s="176">
        <f t="shared" si="8"/>
        <v>168.36734693877551</v>
      </c>
      <c r="F86" s="177">
        <f t="shared" si="1"/>
        <v>4040.8163265306034</v>
      </c>
      <c r="G86" s="100"/>
      <c r="H86" s="100"/>
      <c r="I86" s="100"/>
      <c r="J86" s="100"/>
      <c r="K86" s="100"/>
      <c r="L86" s="100"/>
      <c r="M86" s="100"/>
      <c r="N86" s="100"/>
      <c r="O86" s="100"/>
      <c r="P86" s="100"/>
      <c r="Q86" s="100"/>
      <c r="R86" s="100"/>
      <c r="S86" s="100"/>
      <c r="T86" s="100"/>
      <c r="U86" s="100"/>
      <c r="V86" s="100"/>
      <c r="W86" s="100"/>
      <c r="X86" s="100"/>
      <c r="Y86" s="100"/>
      <c r="Z86" s="100"/>
    </row>
    <row r="87" spans="1:26" ht="12.75" customHeight="1" x14ac:dyDescent="0.2">
      <c r="A87" s="173">
        <v>79</v>
      </c>
      <c r="B87" s="174">
        <v>44985</v>
      </c>
      <c r="C87" s="175"/>
      <c r="D87" s="176"/>
      <c r="E87" s="176">
        <f t="shared" si="8"/>
        <v>168.36734693877551</v>
      </c>
      <c r="F87" s="177">
        <f t="shared" si="1"/>
        <v>3872.448979591828</v>
      </c>
      <c r="G87" s="100"/>
      <c r="H87" s="100"/>
      <c r="I87" s="100"/>
      <c r="J87" s="100"/>
      <c r="K87" s="100"/>
      <c r="L87" s="100"/>
      <c r="M87" s="100"/>
      <c r="N87" s="100"/>
      <c r="O87" s="100"/>
      <c r="P87" s="100"/>
      <c r="Q87" s="100"/>
      <c r="R87" s="100"/>
      <c r="S87" s="100"/>
      <c r="T87" s="100"/>
      <c r="U87" s="100"/>
      <c r="V87" s="100"/>
      <c r="W87" s="100"/>
      <c r="X87" s="100"/>
      <c r="Y87" s="100"/>
      <c r="Z87" s="100"/>
    </row>
    <row r="88" spans="1:26" ht="12.75" customHeight="1" x14ac:dyDescent="0.2">
      <c r="A88" s="173">
        <v>80</v>
      </c>
      <c r="B88" s="174">
        <v>45014</v>
      </c>
      <c r="C88" s="175"/>
      <c r="D88" s="176"/>
      <c r="E88" s="176">
        <f t="shared" si="8"/>
        <v>168.36734693877551</v>
      </c>
      <c r="F88" s="177">
        <f t="shared" si="1"/>
        <v>3704.0816326530526</v>
      </c>
      <c r="G88" s="100"/>
      <c r="H88" s="100"/>
      <c r="I88" s="100"/>
      <c r="J88" s="100"/>
      <c r="K88" s="100"/>
      <c r="L88" s="100"/>
      <c r="M88" s="100"/>
      <c r="N88" s="100"/>
      <c r="O88" s="100"/>
      <c r="P88" s="100"/>
      <c r="Q88" s="100"/>
      <c r="R88" s="100"/>
      <c r="S88" s="100"/>
      <c r="T88" s="100"/>
      <c r="U88" s="100"/>
      <c r="V88" s="100"/>
      <c r="W88" s="100"/>
      <c r="X88" s="100"/>
      <c r="Y88" s="100"/>
      <c r="Z88" s="100"/>
    </row>
    <row r="89" spans="1:26" ht="12.75" customHeight="1" x14ac:dyDescent="0.2">
      <c r="A89" s="173">
        <v>81</v>
      </c>
      <c r="B89" s="174">
        <v>45045</v>
      </c>
      <c r="C89" s="175"/>
      <c r="D89" s="176"/>
      <c r="E89" s="176">
        <f t="shared" si="8"/>
        <v>168.36734693877551</v>
      </c>
      <c r="F89" s="177">
        <f t="shared" si="1"/>
        <v>3535.7142857142771</v>
      </c>
      <c r="G89" s="100"/>
      <c r="H89" s="100"/>
      <c r="I89" s="100"/>
      <c r="J89" s="100"/>
      <c r="K89" s="100"/>
      <c r="L89" s="100"/>
      <c r="M89" s="100"/>
      <c r="N89" s="100"/>
      <c r="O89" s="100"/>
      <c r="P89" s="100"/>
      <c r="Q89" s="100"/>
      <c r="R89" s="100"/>
      <c r="S89" s="100"/>
      <c r="T89" s="100"/>
      <c r="U89" s="100"/>
      <c r="V89" s="100"/>
      <c r="W89" s="100"/>
      <c r="X89" s="100"/>
      <c r="Y89" s="100"/>
      <c r="Z89" s="100"/>
    </row>
    <row r="90" spans="1:26" ht="12.75" customHeight="1" x14ac:dyDescent="0.2">
      <c r="A90" s="173">
        <v>82</v>
      </c>
      <c r="B90" s="174">
        <v>45075</v>
      </c>
      <c r="C90" s="175"/>
      <c r="D90" s="176"/>
      <c r="E90" s="176">
        <f t="shared" si="8"/>
        <v>168.36734693877551</v>
      </c>
      <c r="F90" s="177">
        <f t="shared" si="1"/>
        <v>3367.3469387755017</v>
      </c>
      <c r="G90" s="100"/>
      <c r="H90" s="100"/>
      <c r="I90" s="100"/>
      <c r="J90" s="100"/>
      <c r="K90" s="100"/>
      <c r="L90" s="100"/>
      <c r="M90" s="100"/>
      <c r="N90" s="100"/>
      <c r="O90" s="100"/>
      <c r="P90" s="100"/>
      <c r="Q90" s="100"/>
      <c r="R90" s="100"/>
      <c r="S90" s="100"/>
      <c r="T90" s="100"/>
      <c r="U90" s="100"/>
      <c r="V90" s="100"/>
      <c r="W90" s="100"/>
      <c r="X90" s="100"/>
      <c r="Y90" s="100"/>
      <c r="Z90" s="100"/>
    </row>
    <row r="91" spans="1:26" ht="12.75" customHeight="1" x14ac:dyDescent="0.2">
      <c r="A91" s="173">
        <v>83</v>
      </c>
      <c r="B91" s="174">
        <v>45106</v>
      </c>
      <c r="C91" s="175"/>
      <c r="D91" s="176"/>
      <c r="E91" s="176">
        <f t="shared" si="8"/>
        <v>168.36734693877551</v>
      </c>
      <c r="F91" s="177">
        <f t="shared" si="1"/>
        <v>3198.9795918367263</v>
      </c>
      <c r="G91" s="100"/>
      <c r="H91" s="100"/>
      <c r="I91" s="100"/>
      <c r="J91" s="100"/>
      <c r="K91" s="100"/>
      <c r="L91" s="100"/>
      <c r="M91" s="100"/>
      <c r="N91" s="100"/>
      <c r="O91" s="100"/>
      <c r="P91" s="100"/>
      <c r="Q91" s="100"/>
      <c r="R91" s="100"/>
      <c r="S91" s="100"/>
      <c r="T91" s="100"/>
      <c r="U91" s="100"/>
      <c r="V91" s="100"/>
      <c r="W91" s="100"/>
      <c r="X91" s="100"/>
      <c r="Y91" s="100"/>
      <c r="Z91" s="100"/>
    </row>
    <row r="92" spans="1:26" ht="12.75" customHeight="1" x14ac:dyDescent="0.2">
      <c r="A92" s="173">
        <v>84</v>
      </c>
      <c r="B92" s="174">
        <v>45136</v>
      </c>
      <c r="C92" s="175"/>
      <c r="D92" s="176"/>
      <c r="E92" s="176">
        <f t="shared" si="8"/>
        <v>168.36734693877551</v>
      </c>
      <c r="F92" s="177">
        <f t="shared" si="1"/>
        <v>3030.6122448979509</v>
      </c>
      <c r="G92" s="100"/>
      <c r="H92" s="100"/>
      <c r="I92" s="100"/>
      <c r="J92" s="100"/>
      <c r="K92" s="100"/>
      <c r="L92" s="100"/>
      <c r="M92" s="100"/>
      <c r="N92" s="100"/>
      <c r="O92" s="100"/>
      <c r="P92" s="100"/>
      <c r="Q92" s="100"/>
      <c r="R92" s="100"/>
      <c r="S92" s="100"/>
      <c r="T92" s="100"/>
      <c r="U92" s="100"/>
      <c r="V92" s="100"/>
      <c r="W92" s="100"/>
      <c r="X92" s="100"/>
      <c r="Y92" s="100"/>
      <c r="Z92" s="100"/>
    </row>
    <row r="93" spans="1:26" ht="12.75" customHeight="1" x14ac:dyDescent="0.2">
      <c r="A93" s="173">
        <v>85</v>
      </c>
      <c r="B93" s="174">
        <v>45167</v>
      </c>
      <c r="C93" s="175"/>
      <c r="D93" s="176"/>
      <c r="E93" s="176">
        <f t="shared" si="8"/>
        <v>168.36734693877551</v>
      </c>
      <c r="F93" s="177">
        <f t="shared" si="1"/>
        <v>2862.2448979591754</v>
      </c>
      <c r="G93" s="100"/>
      <c r="H93" s="100"/>
      <c r="I93" s="100"/>
      <c r="J93" s="100"/>
      <c r="K93" s="100"/>
      <c r="L93" s="100"/>
      <c r="M93" s="100"/>
      <c r="N93" s="100"/>
      <c r="O93" s="100"/>
      <c r="P93" s="100"/>
      <c r="Q93" s="100"/>
      <c r="R93" s="100"/>
      <c r="S93" s="100"/>
      <c r="T93" s="100"/>
      <c r="U93" s="100"/>
      <c r="V93" s="100"/>
      <c r="W93" s="100"/>
      <c r="X93" s="100"/>
      <c r="Y93" s="100"/>
      <c r="Z93" s="100"/>
    </row>
    <row r="94" spans="1:26" ht="12.75" customHeight="1" x14ac:dyDescent="0.2">
      <c r="A94" s="173">
        <v>86</v>
      </c>
      <c r="B94" s="174">
        <v>45198</v>
      </c>
      <c r="C94" s="175"/>
      <c r="D94" s="176"/>
      <c r="E94" s="176">
        <f t="shared" si="8"/>
        <v>168.36734693877551</v>
      </c>
      <c r="F94" s="177">
        <f t="shared" si="1"/>
        <v>2693.8775510204</v>
      </c>
      <c r="G94" s="100"/>
      <c r="H94" s="100"/>
      <c r="I94" s="100"/>
      <c r="J94" s="100"/>
      <c r="K94" s="100"/>
      <c r="L94" s="100"/>
      <c r="M94" s="100"/>
      <c r="N94" s="100"/>
      <c r="O94" s="100"/>
      <c r="P94" s="100"/>
      <c r="Q94" s="100"/>
      <c r="R94" s="100"/>
      <c r="S94" s="100"/>
      <c r="T94" s="100"/>
      <c r="U94" s="100"/>
      <c r="V94" s="100"/>
      <c r="W94" s="100"/>
      <c r="X94" s="100"/>
      <c r="Y94" s="100"/>
      <c r="Z94" s="100"/>
    </row>
    <row r="95" spans="1:26" ht="12.75" customHeight="1" x14ac:dyDescent="0.2">
      <c r="A95" s="173">
        <v>87</v>
      </c>
      <c r="B95" s="174">
        <v>45228</v>
      </c>
      <c r="C95" s="175"/>
      <c r="D95" s="176"/>
      <c r="E95" s="176">
        <f t="shared" si="8"/>
        <v>168.36734693877551</v>
      </c>
      <c r="F95" s="177">
        <f t="shared" si="1"/>
        <v>2525.5102040816246</v>
      </c>
      <c r="G95" s="100"/>
      <c r="H95" s="100"/>
      <c r="I95" s="100"/>
      <c r="J95" s="100"/>
      <c r="K95" s="100"/>
      <c r="L95" s="100"/>
      <c r="M95" s="100"/>
      <c r="N95" s="100"/>
      <c r="O95" s="100"/>
      <c r="P95" s="100"/>
      <c r="Q95" s="100"/>
      <c r="R95" s="100"/>
      <c r="S95" s="100"/>
      <c r="T95" s="100"/>
      <c r="U95" s="100"/>
      <c r="V95" s="100"/>
      <c r="W95" s="100"/>
      <c r="X95" s="100"/>
      <c r="Y95" s="100"/>
      <c r="Z95" s="100"/>
    </row>
    <row r="96" spans="1:26" ht="12.75" customHeight="1" x14ac:dyDescent="0.2">
      <c r="A96" s="173">
        <v>88</v>
      </c>
      <c r="B96" s="174">
        <v>45259</v>
      </c>
      <c r="C96" s="175"/>
      <c r="D96" s="176"/>
      <c r="E96" s="176">
        <f t="shared" si="8"/>
        <v>168.36734693877551</v>
      </c>
      <c r="F96" s="177">
        <f t="shared" si="1"/>
        <v>2357.1428571428492</v>
      </c>
      <c r="G96" s="100"/>
      <c r="H96" s="100"/>
      <c r="I96" s="100"/>
      <c r="J96" s="100"/>
      <c r="K96" s="100"/>
      <c r="L96" s="100"/>
      <c r="M96" s="100"/>
      <c r="N96" s="100"/>
      <c r="O96" s="100"/>
      <c r="P96" s="100"/>
      <c r="Q96" s="100"/>
      <c r="R96" s="100"/>
      <c r="S96" s="100"/>
      <c r="T96" s="100"/>
      <c r="U96" s="100"/>
      <c r="V96" s="100"/>
      <c r="W96" s="100"/>
      <c r="X96" s="100"/>
      <c r="Y96" s="100"/>
      <c r="Z96" s="100"/>
    </row>
    <row r="97" spans="1:26" ht="12.75" customHeight="1" x14ac:dyDescent="0.2">
      <c r="A97" s="173">
        <v>89</v>
      </c>
      <c r="B97" s="174">
        <v>45289</v>
      </c>
      <c r="C97" s="175"/>
      <c r="D97" s="176"/>
      <c r="E97" s="176">
        <f t="shared" si="8"/>
        <v>168.36734693877551</v>
      </c>
      <c r="F97" s="177">
        <f t="shared" si="1"/>
        <v>2188.7755102040737</v>
      </c>
      <c r="G97" s="100"/>
      <c r="H97" s="100"/>
      <c r="I97" s="100"/>
      <c r="J97" s="100"/>
      <c r="K97" s="100"/>
      <c r="L97" s="100"/>
      <c r="M97" s="100"/>
      <c r="N97" s="100"/>
      <c r="O97" s="100"/>
      <c r="P97" s="100"/>
      <c r="Q97" s="100"/>
      <c r="R97" s="100"/>
      <c r="S97" s="100"/>
      <c r="T97" s="100"/>
      <c r="U97" s="100"/>
      <c r="V97" s="100"/>
      <c r="W97" s="100"/>
      <c r="X97" s="100"/>
      <c r="Y97" s="100"/>
      <c r="Z97" s="100"/>
    </row>
    <row r="98" spans="1:26" ht="12.75" customHeight="1" x14ac:dyDescent="0.2">
      <c r="A98" s="163">
        <v>90</v>
      </c>
      <c r="B98" s="164">
        <v>45320</v>
      </c>
      <c r="C98" s="165" t="s">
        <v>284</v>
      </c>
      <c r="D98" s="166"/>
      <c r="E98" s="166">
        <f t="shared" si="8"/>
        <v>168.36734693877551</v>
      </c>
      <c r="F98" s="167">
        <f t="shared" si="1"/>
        <v>2020.4081632652983</v>
      </c>
      <c r="G98" s="100"/>
      <c r="H98" s="100"/>
      <c r="I98" s="100"/>
      <c r="J98" s="100"/>
      <c r="K98" s="100"/>
      <c r="L98" s="100"/>
      <c r="M98" s="100"/>
      <c r="N98" s="100"/>
      <c r="O98" s="100"/>
      <c r="P98" s="100"/>
      <c r="Q98" s="100"/>
      <c r="R98" s="100"/>
      <c r="S98" s="100"/>
      <c r="T98" s="100"/>
      <c r="U98" s="100"/>
      <c r="V98" s="100"/>
      <c r="W98" s="100"/>
      <c r="X98" s="100"/>
      <c r="Y98" s="100"/>
      <c r="Z98" s="100"/>
    </row>
    <row r="99" spans="1:26" ht="12.75" customHeight="1" x14ac:dyDescent="0.2">
      <c r="A99" s="163">
        <v>91</v>
      </c>
      <c r="B99" s="164">
        <v>45351</v>
      </c>
      <c r="C99" s="165"/>
      <c r="D99" s="166"/>
      <c r="E99" s="166">
        <f t="shared" si="8"/>
        <v>168.36734693877551</v>
      </c>
      <c r="F99" s="167">
        <f t="shared" si="1"/>
        <v>1852.0408163265229</v>
      </c>
      <c r="G99" s="100"/>
      <c r="H99" s="100"/>
      <c r="I99" s="100"/>
      <c r="J99" s="100"/>
      <c r="K99" s="100"/>
      <c r="L99" s="100"/>
      <c r="M99" s="100"/>
      <c r="N99" s="100"/>
      <c r="O99" s="100"/>
      <c r="P99" s="100"/>
      <c r="Q99" s="100"/>
      <c r="R99" s="100"/>
      <c r="S99" s="100"/>
      <c r="T99" s="100"/>
      <c r="U99" s="100"/>
      <c r="V99" s="100"/>
      <c r="W99" s="100"/>
      <c r="X99" s="100"/>
      <c r="Y99" s="100"/>
      <c r="Z99" s="100"/>
    </row>
    <row r="100" spans="1:26" ht="12.75" customHeight="1" x14ac:dyDescent="0.2">
      <c r="A100" s="163">
        <v>92</v>
      </c>
      <c r="B100" s="164">
        <v>45380</v>
      </c>
      <c r="C100" s="165"/>
      <c r="D100" s="166"/>
      <c r="E100" s="166">
        <f t="shared" si="8"/>
        <v>168.36734693877551</v>
      </c>
      <c r="F100" s="167">
        <f t="shared" si="1"/>
        <v>1683.6734693877474</v>
      </c>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2.75" customHeight="1" x14ac:dyDescent="0.2">
      <c r="A101" s="163">
        <v>93</v>
      </c>
      <c r="B101" s="164">
        <v>45411</v>
      </c>
      <c r="C101" s="165"/>
      <c r="D101" s="166"/>
      <c r="E101" s="166">
        <f t="shared" si="8"/>
        <v>168.36734693877551</v>
      </c>
      <c r="F101" s="167">
        <f t="shared" si="1"/>
        <v>1515.306122448972</v>
      </c>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2.75" customHeight="1" x14ac:dyDescent="0.2">
      <c r="A102" s="163">
        <v>94</v>
      </c>
      <c r="B102" s="164">
        <v>45441</v>
      </c>
      <c r="C102" s="165"/>
      <c r="D102" s="166"/>
      <c r="E102" s="166">
        <f t="shared" si="8"/>
        <v>168.36734693877551</v>
      </c>
      <c r="F102" s="167">
        <f t="shared" si="1"/>
        <v>1346.9387755101966</v>
      </c>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2.75" customHeight="1" x14ac:dyDescent="0.2">
      <c r="A103" s="163">
        <v>95</v>
      </c>
      <c r="B103" s="164">
        <v>45472</v>
      </c>
      <c r="C103" s="165"/>
      <c r="D103" s="166"/>
      <c r="E103" s="166">
        <f t="shared" si="8"/>
        <v>168.36734693877551</v>
      </c>
      <c r="F103" s="167">
        <f t="shared" si="1"/>
        <v>1178.5714285714212</v>
      </c>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2.75" customHeight="1" x14ac:dyDescent="0.2">
      <c r="A104" s="163">
        <v>96</v>
      </c>
      <c r="B104" s="164">
        <v>45502</v>
      </c>
      <c r="C104" s="165"/>
      <c r="D104" s="166"/>
      <c r="E104" s="166">
        <f t="shared" si="8"/>
        <v>168.36734693877551</v>
      </c>
      <c r="F104" s="167">
        <f t="shared" si="1"/>
        <v>1010.2040816326456</v>
      </c>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2.75" customHeight="1" x14ac:dyDescent="0.2">
      <c r="A105" s="163">
        <v>97</v>
      </c>
      <c r="B105" s="164">
        <v>45533</v>
      </c>
      <c r="C105" s="165"/>
      <c r="D105" s="166"/>
      <c r="E105" s="166">
        <f t="shared" si="8"/>
        <v>168.36734693877551</v>
      </c>
      <c r="F105" s="167">
        <f t="shared" si="1"/>
        <v>841.83673469387008</v>
      </c>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2.75" customHeight="1" x14ac:dyDescent="0.2">
      <c r="A106" s="163">
        <v>98</v>
      </c>
      <c r="B106" s="164">
        <v>45564</v>
      </c>
      <c r="C106" s="165"/>
      <c r="D106" s="166"/>
      <c r="E106" s="166">
        <f t="shared" si="8"/>
        <v>168.36734693877551</v>
      </c>
      <c r="F106" s="167">
        <f t="shared" si="1"/>
        <v>673.46938775509454</v>
      </c>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2.75" customHeight="1" x14ac:dyDescent="0.2">
      <c r="A107" s="163">
        <v>99</v>
      </c>
      <c r="B107" s="164">
        <v>45594</v>
      </c>
      <c r="C107" s="165"/>
      <c r="D107" s="166"/>
      <c r="E107" s="166">
        <f t="shared" si="8"/>
        <v>168.36734693877551</v>
      </c>
      <c r="F107" s="167">
        <f t="shared" si="1"/>
        <v>505.102040816319</v>
      </c>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2.75" customHeight="1" x14ac:dyDescent="0.2">
      <c r="A108" s="163">
        <v>100</v>
      </c>
      <c r="B108" s="164">
        <v>45625</v>
      </c>
      <c r="C108" s="165"/>
      <c r="D108" s="166"/>
      <c r="E108" s="166">
        <f t="shared" si="8"/>
        <v>168.36734693877551</v>
      </c>
      <c r="F108" s="167">
        <f t="shared" si="1"/>
        <v>336.73469387754346</v>
      </c>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2.75" customHeight="1" x14ac:dyDescent="0.2">
      <c r="A109" s="163">
        <v>101</v>
      </c>
      <c r="B109" s="164">
        <v>45655</v>
      </c>
      <c r="C109" s="165"/>
      <c r="D109" s="166"/>
      <c r="E109" s="166">
        <f t="shared" si="8"/>
        <v>168.36734693877551</v>
      </c>
      <c r="F109" s="167">
        <f t="shared" si="1"/>
        <v>168.36734693876795</v>
      </c>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2.75" customHeight="1" x14ac:dyDescent="0.2">
      <c r="A110" s="168">
        <v>102</v>
      </c>
      <c r="B110" s="169">
        <v>45686</v>
      </c>
      <c r="C110" s="170" t="s">
        <v>285</v>
      </c>
      <c r="D110" s="171"/>
      <c r="E110" s="171">
        <f t="shared" si="8"/>
        <v>168.36734693877551</v>
      </c>
      <c r="F110" s="172">
        <f t="shared" si="1"/>
        <v>-7.560174708487466E-12</v>
      </c>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2.75" customHeight="1" x14ac:dyDescent="0.2">
      <c r="A111" s="178"/>
      <c r="B111" s="179"/>
      <c r="C111" s="179"/>
      <c r="D111" s="180">
        <f t="shared" ref="D111:E111" si="9">SUM(D9:D110)</f>
        <v>9450</v>
      </c>
      <c r="E111" s="180">
        <f t="shared" si="9"/>
        <v>9450.0000000000091</v>
      </c>
      <c r="F111" s="181"/>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2.75" customHeight="1" x14ac:dyDescent="0.2">
      <c r="A112" s="100"/>
      <c r="B112" s="100"/>
      <c r="C112" s="100"/>
      <c r="D112" s="108"/>
      <c r="E112" s="108"/>
      <c r="F112" s="108"/>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2.75" customHeight="1" x14ac:dyDescent="0.2">
      <c r="A113" s="100"/>
      <c r="B113" s="100"/>
      <c r="C113" s="100"/>
      <c r="D113" s="108"/>
      <c r="E113" s="108"/>
      <c r="F113" s="108"/>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2.75" customHeight="1" x14ac:dyDescent="0.2">
      <c r="A114" s="100"/>
      <c r="B114" s="100"/>
      <c r="C114" s="100"/>
      <c r="D114" s="108"/>
      <c r="E114" s="108"/>
      <c r="F114" s="108"/>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2.75" customHeight="1" x14ac:dyDescent="0.2">
      <c r="A115" s="100"/>
      <c r="B115" s="100"/>
      <c r="C115" s="100"/>
      <c r="D115" s="108"/>
      <c r="E115" s="108"/>
      <c r="F115" s="108"/>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2.75" customHeight="1" x14ac:dyDescent="0.2">
      <c r="A116" s="100"/>
      <c r="B116" s="100"/>
      <c r="C116" s="100"/>
      <c r="D116" s="108"/>
      <c r="E116" s="108"/>
      <c r="F116" s="108"/>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2.75" customHeight="1" x14ac:dyDescent="0.2">
      <c r="A117" s="100"/>
      <c r="B117" s="100"/>
      <c r="C117" s="100"/>
      <c r="D117" s="108"/>
      <c r="E117" s="108"/>
      <c r="F117" s="108"/>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2.75" customHeight="1" x14ac:dyDescent="0.2">
      <c r="A118" s="100"/>
      <c r="B118" s="100"/>
      <c r="C118" s="100"/>
      <c r="D118" s="108"/>
      <c r="E118" s="108"/>
      <c r="F118" s="108"/>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2.75" customHeight="1" x14ac:dyDescent="0.2">
      <c r="A119" s="100"/>
      <c r="B119" s="100"/>
      <c r="C119" s="100"/>
      <c r="D119" s="108"/>
      <c r="E119" s="108"/>
      <c r="F119" s="108"/>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2.75" customHeight="1" x14ac:dyDescent="0.2">
      <c r="A120" s="100"/>
      <c r="B120" s="100"/>
      <c r="C120" s="100"/>
      <c r="D120" s="108"/>
      <c r="E120" s="108"/>
      <c r="F120" s="108"/>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2.75" customHeight="1" x14ac:dyDescent="0.2">
      <c r="A121" s="100"/>
      <c r="B121" s="100"/>
      <c r="C121" s="100"/>
      <c r="D121" s="108"/>
      <c r="E121" s="108"/>
      <c r="F121" s="108"/>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2.75" customHeight="1" x14ac:dyDescent="0.2">
      <c r="A122" s="100"/>
      <c r="B122" s="100"/>
      <c r="C122" s="100"/>
      <c r="D122" s="108"/>
      <c r="E122" s="108"/>
      <c r="F122" s="108"/>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2.75" customHeight="1" x14ac:dyDescent="0.2">
      <c r="A123" s="100"/>
      <c r="B123" s="100"/>
      <c r="C123" s="100"/>
      <c r="D123" s="108"/>
      <c r="E123" s="108"/>
      <c r="F123" s="108"/>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2.75" customHeight="1" x14ac:dyDescent="0.2">
      <c r="A124" s="100"/>
      <c r="B124" s="100"/>
      <c r="C124" s="100"/>
      <c r="D124" s="108"/>
      <c r="E124" s="108"/>
      <c r="F124" s="108"/>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2.75" customHeight="1" x14ac:dyDescent="0.2">
      <c r="A125" s="100"/>
      <c r="B125" s="100"/>
      <c r="C125" s="100"/>
      <c r="D125" s="108"/>
      <c r="E125" s="108"/>
      <c r="F125" s="108"/>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2.75" customHeight="1" x14ac:dyDescent="0.2">
      <c r="A126" s="100"/>
      <c r="B126" s="100"/>
      <c r="C126" s="100"/>
      <c r="D126" s="108"/>
      <c r="E126" s="108"/>
      <c r="F126" s="108"/>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2.75" customHeight="1" x14ac:dyDescent="0.2">
      <c r="A127" s="100"/>
      <c r="B127" s="100"/>
      <c r="C127" s="100"/>
      <c r="D127" s="108"/>
      <c r="E127" s="108"/>
      <c r="F127" s="108"/>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2.75" customHeight="1" x14ac:dyDescent="0.2">
      <c r="A128" s="100"/>
      <c r="B128" s="100"/>
      <c r="C128" s="100"/>
      <c r="D128" s="108"/>
      <c r="E128" s="108"/>
      <c r="F128" s="108"/>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2.75" customHeight="1" x14ac:dyDescent="0.2">
      <c r="A129" s="100"/>
      <c r="B129" s="100"/>
      <c r="C129" s="100"/>
      <c r="D129" s="108"/>
      <c r="E129" s="108"/>
      <c r="F129" s="108"/>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2.75" customHeight="1" x14ac:dyDescent="0.2">
      <c r="A130" s="100"/>
      <c r="B130" s="100"/>
      <c r="C130" s="100"/>
      <c r="D130" s="108"/>
      <c r="E130" s="108"/>
      <c r="F130" s="108"/>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2.75" customHeight="1" x14ac:dyDescent="0.2">
      <c r="A131" s="100"/>
      <c r="B131" s="100"/>
      <c r="C131" s="100"/>
      <c r="D131" s="108"/>
      <c r="E131" s="108"/>
      <c r="F131" s="108"/>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2.75" customHeight="1" x14ac:dyDescent="0.2">
      <c r="A132" s="100"/>
      <c r="B132" s="100"/>
      <c r="C132" s="100"/>
      <c r="D132" s="108"/>
      <c r="E132" s="108"/>
      <c r="F132" s="108"/>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2.75" customHeight="1" x14ac:dyDescent="0.2">
      <c r="A133" s="100"/>
      <c r="B133" s="100"/>
      <c r="C133" s="100"/>
      <c r="D133" s="108"/>
      <c r="E133" s="108"/>
      <c r="F133" s="108"/>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2.75" customHeight="1" x14ac:dyDescent="0.2">
      <c r="A134" s="100"/>
      <c r="B134" s="100"/>
      <c r="C134" s="100"/>
      <c r="D134" s="108"/>
      <c r="E134" s="108"/>
      <c r="F134" s="108"/>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2.75" customHeight="1" x14ac:dyDescent="0.2">
      <c r="A135" s="100"/>
      <c r="B135" s="100"/>
      <c r="C135" s="100"/>
      <c r="D135" s="108"/>
      <c r="E135" s="108"/>
      <c r="F135" s="108"/>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2.75" customHeight="1" x14ac:dyDescent="0.2">
      <c r="A136" s="100"/>
      <c r="B136" s="100"/>
      <c r="C136" s="100"/>
      <c r="D136" s="108"/>
      <c r="E136" s="108"/>
      <c r="F136" s="108"/>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2.75" customHeight="1" x14ac:dyDescent="0.2">
      <c r="A137" s="100"/>
      <c r="B137" s="100"/>
      <c r="C137" s="100"/>
      <c r="D137" s="108"/>
      <c r="E137" s="108"/>
      <c r="F137" s="108"/>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2.75" customHeight="1" x14ac:dyDescent="0.2">
      <c r="A138" s="100"/>
      <c r="B138" s="100"/>
      <c r="C138" s="100"/>
      <c r="D138" s="108"/>
      <c r="E138" s="108"/>
      <c r="F138" s="108"/>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2.75" customHeight="1" x14ac:dyDescent="0.2">
      <c r="A139" s="100"/>
      <c r="B139" s="100"/>
      <c r="C139" s="100"/>
      <c r="D139" s="108"/>
      <c r="E139" s="108"/>
      <c r="F139" s="108"/>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2.75" customHeight="1" x14ac:dyDescent="0.2">
      <c r="A140" s="100"/>
      <c r="B140" s="100"/>
      <c r="C140" s="100"/>
      <c r="D140" s="108"/>
      <c r="E140" s="108"/>
      <c r="F140" s="108"/>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2.75" customHeight="1" x14ac:dyDescent="0.2">
      <c r="A141" s="100"/>
      <c r="B141" s="100"/>
      <c r="C141" s="100"/>
      <c r="D141" s="108"/>
      <c r="E141" s="108"/>
      <c r="F141" s="108"/>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2.75" customHeight="1" x14ac:dyDescent="0.2">
      <c r="A142" s="100"/>
      <c r="B142" s="100"/>
      <c r="C142" s="100"/>
      <c r="D142" s="108"/>
      <c r="E142" s="108"/>
      <c r="F142" s="108"/>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2.75" customHeight="1" x14ac:dyDescent="0.2">
      <c r="A143" s="100"/>
      <c r="B143" s="100"/>
      <c r="C143" s="100"/>
      <c r="D143" s="108"/>
      <c r="E143" s="108"/>
      <c r="F143" s="108"/>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2.75" customHeight="1" x14ac:dyDescent="0.2">
      <c r="A144" s="100"/>
      <c r="B144" s="100"/>
      <c r="C144" s="100"/>
      <c r="D144" s="108"/>
      <c r="E144" s="108"/>
      <c r="F144" s="108"/>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2.75" customHeight="1" x14ac:dyDescent="0.2">
      <c r="A145" s="100"/>
      <c r="B145" s="100"/>
      <c r="C145" s="100"/>
      <c r="D145" s="108"/>
      <c r="E145" s="108"/>
      <c r="F145" s="108"/>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2.75" customHeight="1" x14ac:dyDescent="0.2">
      <c r="A146" s="100"/>
      <c r="B146" s="100"/>
      <c r="C146" s="100"/>
      <c r="D146" s="108"/>
      <c r="E146" s="108"/>
      <c r="F146" s="108"/>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2.75" customHeight="1" x14ac:dyDescent="0.2">
      <c r="A147" s="100"/>
      <c r="B147" s="100"/>
      <c r="C147" s="100"/>
      <c r="D147" s="108"/>
      <c r="E147" s="108"/>
      <c r="F147" s="108"/>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2.75" customHeight="1" x14ac:dyDescent="0.2">
      <c r="A148" s="100"/>
      <c r="B148" s="100"/>
      <c r="C148" s="100"/>
      <c r="D148" s="108"/>
      <c r="E148" s="108"/>
      <c r="F148" s="108"/>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2.75" customHeight="1" x14ac:dyDescent="0.2">
      <c r="A149" s="100"/>
      <c r="B149" s="100"/>
      <c r="C149" s="100"/>
      <c r="D149" s="108"/>
      <c r="E149" s="108"/>
      <c r="F149" s="108"/>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2.75" customHeight="1" x14ac:dyDescent="0.2">
      <c r="A150" s="100"/>
      <c r="B150" s="100"/>
      <c r="C150" s="100"/>
      <c r="D150" s="108"/>
      <c r="E150" s="108"/>
      <c r="F150" s="108"/>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2.75" customHeight="1" x14ac:dyDescent="0.2">
      <c r="A151" s="100"/>
      <c r="B151" s="100"/>
      <c r="C151" s="100"/>
      <c r="D151" s="108"/>
      <c r="E151" s="108"/>
      <c r="F151" s="108"/>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2.75" customHeight="1" x14ac:dyDescent="0.2">
      <c r="A152" s="100"/>
      <c r="B152" s="100"/>
      <c r="C152" s="100"/>
      <c r="D152" s="108"/>
      <c r="E152" s="108"/>
      <c r="F152" s="108"/>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2.75" customHeight="1" x14ac:dyDescent="0.2">
      <c r="A153" s="100"/>
      <c r="B153" s="100"/>
      <c r="C153" s="100"/>
      <c r="D153" s="108"/>
      <c r="E153" s="108"/>
      <c r="F153" s="108"/>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2.75" customHeight="1" x14ac:dyDescent="0.2">
      <c r="A154" s="100"/>
      <c r="B154" s="100"/>
      <c r="C154" s="100"/>
      <c r="D154" s="108"/>
      <c r="E154" s="108"/>
      <c r="F154" s="108"/>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2.75" customHeight="1" x14ac:dyDescent="0.2">
      <c r="A155" s="100"/>
      <c r="B155" s="100"/>
      <c r="C155" s="100"/>
      <c r="D155" s="108"/>
      <c r="E155" s="108"/>
      <c r="F155" s="108"/>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2.75" customHeight="1" x14ac:dyDescent="0.2">
      <c r="A156" s="100"/>
      <c r="B156" s="100"/>
      <c r="C156" s="100"/>
      <c r="D156" s="108"/>
      <c r="E156" s="108"/>
      <c r="F156" s="108"/>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2.75" customHeight="1" x14ac:dyDescent="0.2">
      <c r="A157" s="100"/>
      <c r="B157" s="100"/>
      <c r="C157" s="100"/>
      <c r="D157" s="108"/>
      <c r="E157" s="108"/>
      <c r="F157" s="108"/>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2.75" customHeight="1" x14ac:dyDescent="0.2">
      <c r="A158" s="100"/>
      <c r="B158" s="100"/>
      <c r="C158" s="100"/>
      <c r="D158" s="108"/>
      <c r="E158" s="108"/>
      <c r="F158" s="108"/>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2.75" customHeight="1" x14ac:dyDescent="0.2">
      <c r="A159" s="100"/>
      <c r="B159" s="100"/>
      <c r="C159" s="100"/>
      <c r="D159" s="108"/>
      <c r="E159" s="108"/>
      <c r="F159" s="108"/>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2.75" customHeight="1" x14ac:dyDescent="0.2">
      <c r="A160" s="100"/>
      <c r="B160" s="100"/>
      <c r="C160" s="100"/>
      <c r="D160" s="108"/>
      <c r="E160" s="108"/>
      <c r="F160" s="108"/>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2.75" customHeight="1" x14ac:dyDescent="0.2">
      <c r="A161" s="100"/>
      <c r="B161" s="100"/>
      <c r="C161" s="100"/>
      <c r="D161" s="108"/>
      <c r="E161" s="108"/>
      <c r="F161" s="108"/>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2.75" customHeight="1" x14ac:dyDescent="0.2">
      <c r="A162" s="100"/>
      <c r="B162" s="100"/>
      <c r="C162" s="100"/>
      <c r="D162" s="108"/>
      <c r="E162" s="108"/>
      <c r="F162" s="108"/>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2.75" customHeight="1" x14ac:dyDescent="0.2">
      <c r="A163" s="100"/>
      <c r="B163" s="100"/>
      <c r="C163" s="100"/>
      <c r="D163" s="108"/>
      <c r="E163" s="108"/>
      <c r="F163" s="108"/>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2.75" customHeight="1" x14ac:dyDescent="0.2">
      <c r="A164" s="100"/>
      <c r="B164" s="100"/>
      <c r="C164" s="100"/>
      <c r="D164" s="108"/>
      <c r="E164" s="108"/>
      <c r="F164" s="108"/>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2.75" customHeight="1" x14ac:dyDescent="0.2">
      <c r="A165" s="100"/>
      <c r="B165" s="100"/>
      <c r="C165" s="100"/>
      <c r="D165" s="108"/>
      <c r="E165" s="108"/>
      <c r="F165" s="108"/>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2.75" customHeight="1" x14ac:dyDescent="0.2">
      <c r="A166" s="100"/>
      <c r="B166" s="100"/>
      <c r="C166" s="100"/>
      <c r="D166" s="108"/>
      <c r="E166" s="108"/>
      <c r="F166" s="108"/>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2.75" customHeight="1" x14ac:dyDescent="0.2">
      <c r="A167" s="100"/>
      <c r="B167" s="100"/>
      <c r="C167" s="100"/>
      <c r="D167" s="108"/>
      <c r="E167" s="108"/>
      <c r="F167" s="108"/>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2.75" customHeight="1" x14ac:dyDescent="0.2">
      <c r="A168" s="100"/>
      <c r="B168" s="100"/>
      <c r="C168" s="100"/>
      <c r="D168" s="108"/>
      <c r="E168" s="108"/>
      <c r="F168" s="108"/>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2.75" customHeight="1" x14ac:dyDescent="0.2">
      <c r="A169" s="100"/>
      <c r="B169" s="100"/>
      <c r="C169" s="100"/>
      <c r="D169" s="108"/>
      <c r="E169" s="108"/>
      <c r="F169" s="108"/>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2.75" customHeight="1" x14ac:dyDescent="0.2">
      <c r="A170" s="100"/>
      <c r="B170" s="100"/>
      <c r="C170" s="100"/>
      <c r="D170" s="108"/>
      <c r="E170" s="108"/>
      <c r="F170" s="108"/>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2.75" customHeight="1" x14ac:dyDescent="0.2">
      <c r="A171" s="100"/>
      <c r="B171" s="100"/>
      <c r="C171" s="100"/>
      <c r="D171" s="108"/>
      <c r="E171" s="108"/>
      <c r="F171" s="108"/>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2.75" customHeight="1" x14ac:dyDescent="0.2">
      <c r="A172" s="100"/>
      <c r="B172" s="100"/>
      <c r="C172" s="100"/>
      <c r="D172" s="108"/>
      <c r="E172" s="108"/>
      <c r="F172" s="108"/>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2.75" customHeight="1" x14ac:dyDescent="0.2">
      <c r="A173" s="100"/>
      <c r="B173" s="100"/>
      <c r="C173" s="100"/>
      <c r="D173" s="108"/>
      <c r="E173" s="108"/>
      <c r="F173" s="108"/>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2.75" customHeight="1" x14ac:dyDescent="0.2">
      <c r="A174" s="100"/>
      <c r="B174" s="100"/>
      <c r="C174" s="100"/>
      <c r="D174" s="108"/>
      <c r="E174" s="108"/>
      <c r="F174" s="108"/>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2.75" customHeight="1" x14ac:dyDescent="0.2">
      <c r="A175" s="100"/>
      <c r="B175" s="100"/>
      <c r="C175" s="100"/>
      <c r="D175" s="108"/>
      <c r="E175" s="108"/>
      <c r="F175" s="108"/>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2.75" customHeight="1" x14ac:dyDescent="0.2">
      <c r="A176" s="100"/>
      <c r="B176" s="100"/>
      <c r="C176" s="100"/>
      <c r="D176" s="108"/>
      <c r="E176" s="108"/>
      <c r="F176" s="108"/>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2.75" customHeight="1" x14ac:dyDescent="0.2">
      <c r="A177" s="100"/>
      <c r="B177" s="100"/>
      <c r="C177" s="100"/>
      <c r="D177" s="108"/>
      <c r="E177" s="108"/>
      <c r="F177" s="108"/>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2.75" customHeight="1" x14ac:dyDescent="0.2">
      <c r="A178" s="100"/>
      <c r="B178" s="100"/>
      <c r="C178" s="100"/>
      <c r="D178" s="108"/>
      <c r="E178" s="108"/>
      <c r="F178" s="108"/>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2.75" customHeight="1" x14ac:dyDescent="0.2">
      <c r="A179" s="100"/>
      <c r="B179" s="100"/>
      <c r="C179" s="100"/>
      <c r="D179" s="108"/>
      <c r="E179" s="108"/>
      <c r="F179" s="108"/>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2.75" customHeight="1" x14ac:dyDescent="0.2">
      <c r="A180" s="100"/>
      <c r="B180" s="100"/>
      <c r="C180" s="100"/>
      <c r="D180" s="108"/>
      <c r="E180" s="108"/>
      <c r="F180" s="108"/>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2.75" customHeight="1" x14ac:dyDescent="0.2">
      <c r="A181" s="100"/>
      <c r="B181" s="100"/>
      <c r="C181" s="100"/>
      <c r="D181" s="108"/>
      <c r="E181" s="108"/>
      <c r="F181" s="108"/>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2.75" customHeight="1" x14ac:dyDescent="0.2">
      <c r="A182" s="100"/>
      <c r="B182" s="100"/>
      <c r="C182" s="100"/>
      <c r="D182" s="108"/>
      <c r="E182" s="108"/>
      <c r="F182" s="108"/>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2.75" customHeight="1" x14ac:dyDescent="0.2">
      <c r="A183" s="100"/>
      <c r="B183" s="100"/>
      <c r="C183" s="100"/>
      <c r="D183" s="108"/>
      <c r="E183" s="108"/>
      <c r="F183" s="108"/>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2.75" customHeight="1" x14ac:dyDescent="0.2">
      <c r="A184" s="100"/>
      <c r="B184" s="100"/>
      <c r="C184" s="100"/>
      <c r="D184" s="108"/>
      <c r="E184" s="108"/>
      <c r="F184" s="108"/>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2.75" customHeight="1" x14ac:dyDescent="0.2">
      <c r="A185" s="100"/>
      <c r="B185" s="100"/>
      <c r="C185" s="100"/>
      <c r="D185" s="108"/>
      <c r="E185" s="108"/>
      <c r="F185" s="108"/>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2.75" customHeight="1" x14ac:dyDescent="0.2">
      <c r="A186" s="100"/>
      <c r="B186" s="100"/>
      <c r="C186" s="100"/>
      <c r="D186" s="108"/>
      <c r="E186" s="108"/>
      <c r="F186" s="108"/>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2.75" customHeight="1" x14ac:dyDescent="0.2">
      <c r="A187" s="100"/>
      <c r="B187" s="100"/>
      <c r="C187" s="100"/>
      <c r="D187" s="108"/>
      <c r="E187" s="108"/>
      <c r="F187" s="108"/>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2.75" customHeight="1" x14ac:dyDescent="0.2">
      <c r="A188" s="100"/>
      <c r="B188" s="100"/>
      <c r="C188" s="100"/>
      <c r="D188" s="108"/>
      <c r="E188" s="108"/>
      <c r="F188" s="108"/>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2.75" customHeight="1" x14ac:dyDescent="0.2">
      <c r="A189" s="100"/>
      <c r="B189" s="100"/>
      <c r="C189" s="100"/>
      <c r="D189" s="108"/>
      <c r="E189" s="108"/>
      <c r="F189" s="108"/>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2.75" customHeight="1" x14ac:dyDescent="0.2">
      <c r="A190" s="100"/>
      <c r="B190" s="100"/>
      <c r="C190" s="100"/>
      <c r="D190" s="108"/>
      <c r="E190" s="108"/>
      <c r="F190" s="108"/>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2.75" customHeight="1" x14ac:dyDescent="0.2">
      <c r="A191" s="100"/>
      <c r="B191" s="100"/>
      <c r="C191" s="100"/>
      <c r="D191" s="108"/>
      <c r="E191" s="108"/>
      <c r="F191" s="108"/>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2.75" customHeight="1" x14ac:dyDescent="0.2">
      <c r="A192" s="100"/>
      <c r="B192" s="100"/>
      <c r="C192" s="100"/>
      <c r="D192" s="108"/>
      <c r="E192" s="108"/>
      <c r="F192" s="108"/>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2.75" customHeight="1" x14ac:dyDescent="0.2">
      <c r="A193" s="100"/>
      <c r="B193" s="100"/>
      <c r="C193" s="100"/>
      <c r="D193" s="108"/>
      <c r="E193" s="108"/>
      <c r="F193" s="108"/>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2.75" customHeight="1" x14ac:dyDescent="0.2">
      <c r="A194" s="100"/>
      <c r="B194" s="100"/>
      <c r="C194" s="100"/>
      <c r="D194" s="108"/>
      <c r="E194" s="108"/>
      <c r="F194" s="108"/>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2.75" customHeight="1" x14ac:dyDescent="0.2">
      <c r="A195" s="100"/>
      <c r="B195" s="100"/>
      <c r="C195" s="100"/>
      <c r="D195" s="108"/>
      <c r="E195" s="108"/>
      <c r="F195" s="108"/>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2.75" customHeight="1" x14ac:dyDescent="0.2">
      <c r="A196" s="100"/>
      <c r="B196" s="100"/>
      <c r="C196" s="100"/>
      <c r="D196" s="108"/>
      <c r="E196" s="108"/>
      <c r="F196" s="108"/>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2.75" customHeight="1" x14ac:dyDescent="0.2">
      <c r="A197" s="100"/>
      <c r="B197" s="100"/>
      <c r="C197" s="100"/>
      <c r="D197" s="108"/>
      <c r="E197" s="108"/>
      <c r="F197" s="108"/>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2.75" customHeight="1" x14ac:dyDescent="0.2">
      <c r="A198" s="100"/>
      <c r="B198" s="100"/>
      <c r="C198" s="100"/>
      <c r="D198" s="108"/>
      <c r="E198" s="108"/>
      <c r="F198" s="108"/>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2.75" customHeight="1" x14ac:dyDescent="0.2">
      <c r="A199" s="100"/>
      <c r="B199" s="100"/>
      <c r="C199" s="100"/>
      <c r="D199" s="108"/>
      <c r="E199" s="108"/>
      <c r="F199" s="108"/>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2.75" customHeight="1" x14ac:dyDescent="0.2">
      <c r="A200" s="100"/>
      <c r="B200" s="100"/>
      <c r="C200" s="100"/>
      <c r="D200" s="108"/>
      <c r="E200" s="108"/>
      <c r="F200" s="108"/>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2.75" customHeight="1" x14ac:dyDescent="0.2">
      <c r="A201" s="100"/>
      <c r="B201" s="100"/>
      <c r="C201" s="100"/>
      <c r="D201" s="108"/>
      <c r="E201" s="108"/>
      <c r="F201" s="108"/>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2.75" customHeight="1" x14ac:dyDescent="0.2">
      <c r="A202" s="100"/>
      <c r="B202" s="100"/>
      <c r="C202" s="100"/>
      <c r="D202" s="108"/>
      <c r="E202" s="108"/>
      <c r="F202" s="108"/>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2.75" customHeight="1" x14ac:dyDescent="0.2">
      <c r="A203" s="100"/>
      <c r="B203" s="100"/>
      <c r="C203" s="100"/>
      <c r="D203" s="108"/>
      <c r="E203" s="108"/>
      <c r="F203" s="108"/>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2.75" customHeight="1" x14ac:dyDescent="0.2">
      <c r="A204" s="100"/>
      <c r="B204" s="100"/>
      <c r="C204" s="100"/>
      <c r="D204" s="108"/>
      <c r="E204" s="108"/>
      <c r="F204" s="108"/>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2.75" customHeight="1" x14ac:dyDescent="0.2">
      <c r="A205" s="100"/>
      <c r="B205" s="100"/>
      <c r="C205" s="100"/>
      <c r="D205" s="108"/>
      <c r="E205" s="108"/>
      <c r="F205" s="108"/>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2.75" customHeight="1" x14ac:dyDescent="0.2">
      <c r="A206" s="100"/>
      <c r="B206" s="100"/>
      <c r="C206" s="100"/>
      <c r="D206" s="108"/>
      <c r="E206" s="108"/>
      <c r="F206" s="108"/>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2.75" customHeight="1" x14ac:dyDescent="0.2">
      <c r="A207" s="100"/>
      <c r="B207" s="100"/>
      <c r="C207" s="100"/>
      <c r="D207" s="108"/>
      <c r="E207" s="108"/>
      <c r="F207" s="108"/>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2.75" customHeight="1" x14ac:dyDescent="0.2">
      <c r="A208" s="100"/>
      <c r="B208" s="100"/>
      <c r="C208" s="100"/>
      <c r="D208" s="108"/>
      <c r="E208" s="108"/>
      <c r="F208" s="108"/>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2.75" customHeight="1" x14ac:dyDescent="0.2">
      <c r="A209" s="100"/>
      <c r="B209" s="100"/>
      <c r="C209" s="100"/>
      <c r="D209" s="108"/>
      <c r="E209" s="108"/>
      <c r="F209" s="108"/>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2.75" customHeight="1" x14ac:dyDescent="0.2">
      <c r="A210" s="100"/>
      <c r="B210" s="100"/>
      <c r="C210" s="100"/>
      <c r="D210" s="108"/>
      <c r="E210" s="108"/>
      <c r="F210" s="108"/>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2.75" customHeight="1" x14ac:dyDescent="0.2">
      <c r="A211" s="100"/>
      <c r="B211" s="100"/>
      <c r="C211" s="100"/>
      <c r="D211" s="108"/>
      <c r="E211" s="108"/>
      <c r="F211" s="108"/>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2.75" customHeight="1" x14ac:dyDescent="0.2">
      <c r="A212" s="100"/>
      <c r="B212" s="100"/>
      <c r="C212" s="100"/>
      <c r="D212" s="108"/>
      <c r="E212" s="108"/>
      <c r="F212" s="108"/>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2.75" customHeight="1" x14ac:dyDescent="0.2">
      <c r="A213" s="100"/>
      <c r="B213" s="100"/>
      <c r="C213" s="100"/>
      <c r="D213" s="108"/>
      <c r="E213" s="108"/>
      <c r="F213" s="108"/>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2.75" customHeight="1" x14ac:dyDescent="0.2">
      <c r="A214" s="100"/>
      <c r="B214" s="100"/>
      <c r="C214" s="100"/>
      <c r="D214" s="108"/>
      <c r="E214" s="108"/>
      <c r="F214" s="108"/>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2.75" customHeight="1" x14ac:dyDescent="0.2">
      <c r="A215" s="100"/>
      <c r="B215" s="100"/>
      <c r="C215" s="100"/>
      <c r="D215" s="108"/>
      <c r="E215" s="108"/>
      <c r="F215" s="108"/>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2.75" customHeight="1" x14ac:dyDescent="0.2">
      <c r="A216" s="100"/>
      <c r="B216" s="100"/>
      <c r="C216" s="100"/>
      <c r="D216" s="108"/>
      <c r="E216" s="108"/>
      <c r="F216" s="108"/>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2.75" customHeight="1" x14ac:dyDescent="0.2">
      <c r="A217" s="100"/>
      <c r="B217" s="100"/>
      <c r="C217" s="100"/>
      <c r="D217" s="108"/>
      <c r="E217" s="108"/>
      <c r="F217" s="108"/>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2.75" customHeight="1" x14ac:dyDescent="0.2">
      <c r="A218" s="100"/>
      <c r="B218" s="100"/>
      <c r="C218" s="100"/>
      <c r="D218" s="108"/>
      <c r="E218" s="108"/>
      <c r="F218" s="108"/>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2.75" customHeight="1" x14ac:dyDescent="0.2">
      <c r="A219" s="100"/>
      <c r="B219" s="100"/>
      <c r="C219" s="100"/>
      <c r="D219" s="108"/>
      <c r="E219" s="108"/>
      <c r="F219" s="108"/>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2.75" customHeight="1" x14ac:dyDescent="0.2">
      <c r="A220" s="100"/>
      <c r="B220" s="100"/>
      <c r="C220" s="100"/>
      <c r="D220" s="108"/>
      <c r="E220" s="108"/>
      <c r="F220" s="108"/>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2.75" customHeight="1" x14ac:dyDescent="0.2">
      <c r="A221" s="100"/>
      <c r="B221" s="100"/>
      <c r="C221" s="100"/>
      <c r="D221" s="108"/>
      <c r="E221" s="108"/>
      <c r="F221" s="108"/>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2.75" customHeight="1" x14ac:dyDescent="0.2">
      <c r="A222" s="100"/>
      <c r="B222" s="100"/>
      <c r="C222" s="100"/>
      <c r="D222" s="108"/>
      <c r="E222" s="108"/>
      <c r="F222" s="108"/>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2.75" customHeight="1" x14ac:dyDescent="0.2">
      <c r="A223" s="100"/>
      <c r="B223" s="100"/>
      <c r="C223" s="100"/>
      <c r="D223" s="108"/>
      <c r="E223" s="108"/>
      <c r="F223" s="108"/>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2.75" customHeight="1" x14ac:dyDescent="0.2">
      <c r="A224" s="100"/>
      <c r="B224" s="100"/>
      <c r="C224" s="100"/>
      <c r="D224" s="108"/>
      <c r="E224" s="108"/>
      <c r="F224" s="108"/>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2.75" customHeight="1" x14ac:dyDescent="0.2">
      <c r="A225" s="100"/>
      <c r="B225" s="100"/>
      <c r="C225" s="100"/>
      <c r="D225" s="108"/>
      <c r="E225" s="108"/>
      <c r="F225" s="108"/>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2.75" customHeight="1" x14ac:dyDescent="0.2">
      <c r="A226" s="100"/>
      <c r="B226" s="100"/>
      <c r="C226" s="100"/>
      <c r="D226" s="108"/>
      <c r="E226" s="108"/>
      <c r="F226" s="108"/>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2.75" customHeight="1" x14ac:dyDescent="0.2">
      <c r="A227" s="100"/>
      <c r="B227" s="100"/>
      <c r="C227" s="100"/>
      <c r="D227" s="108"/>
      <c r="E227" s="108"/>
      <c r="F227" s="108"/>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2.75" customHeight="1" x14ac:dyDescent="0.2">
      <c r="A228" s="100"/>
      <c r="B228" s="100"/>
      <c r="C228" s="100"/>
      <c r="D228" s="108"/>
      <c r="E228" s="108"/>
      <c r="F228" s="108"/>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2.75" customHeight="1" x14ac:dyDescent="0.2">
      <c r="A229" s="100"/>
      <c r="B229" s="100"/>
      <c r="C229" s="100"/>
      <c r="D229" s="108"/>
      <c r="E229" s="108"/>
      <c r="F229" s="108"/>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2.75" customHeight="1" x14ac:dyDescent="0.2">
      <c r="A230" s="100"/>
      <c r="B230" s="100"/>
      <c r="C230" s="100"/>
      <c r="D230" s="108"/>
      <c r="E230" s="108"/>
      <c r="F230" s="108"/>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2.75" customHeight="1" x14ac:dyDescent="0.2">
      <c r="A231" s="100"/>
      <c r="B231" s="100"/>
      <c r="C231" s="100"/>
      <c r="D231" s="108"/>
      <c r="E231" s="108"/>
      <c r="F231" s="108"/>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2.75" customHeight="1" x14ac:dyDescent="0.2">
      <c r="A232" s="100"/>
      <c r="B232" s="100"/>
      <c r="C232" s="100"/>
      <c r="D232" s="108"/>
      <c r="E232" s="108"/>
      <c r="F232" s="108"/>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2.75" customHeight="1" x14ac:dyDescent="0.2">
      <c r="A233" s="100"/>
      <c r="B233" s="100"/>
      <c r="C233" s="100"/>
      <c r="D233" s="108"/>
      <c r="E233" s="108"/>
      <c r="F233" s="108"/>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2.75" customHeight="1" x14ac:dyDescent="0.2">
      <c r="A234" s="100"/>
      <c r="B234" s="100"/>
      <c r="C234" s="100"/>
      <c r="D234" s="108"/>
      <c r="E234" s="108"/>
      <c r="F234" s="108"/>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2.75" customHeight="1" x14ac:dyDescent="0.2">
      <c r="A235" s="100"/>
      <c r="B235" s="100"/>
      <c r="C235" s="100"/>
      <c r="D235" s="108"/>
      <c r="E235" s="108"/>
      <c r="F235" s="108"/>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2.75" customHeight="1" x14ac:dyDescent="0.2">
      <c r="A236" s="100"/>
      <c r="B236" s="100"/>
      <c r="C236" s="100"/>
      <c r="D236" s="108"/>
      <c r="E236" s="108"/>
      <c r="F236" s="108"/>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2.75" customHeight="1" x14ac:dyDescent="0.2">
      <c r="A237" s="100"/>
      <c r="B237" s="100"/>
      <c r="C237" s="100"/>
      <c r="D237" s="108"/>
      <c r="E237" s="108"/>
      <c r="F237" s="108"/>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2.75" customHeight="1" x14ac:dyDescent="0.2">
      <c r="A238" s="100"/>
      <c r="B238" s="100"/>
      <c r="C238" s="100"/>
      <c r="D238" s="108"/>
      <c r="E238" s="108"/>
      <c r="F238" s="108"/>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2.75" customHeight="1" x14ac:dyDescent="0.2">
      <c r="A239" s="100"/>
      <c r="B239" s="100"/>
      <c r="C239" s="100"/>
      <c r="D239" s="108"/>
      <c r="E239" s="108"/>
      <c r="F239" s="108"/>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2.75" customHeight="1" x14ac:dyDescent="0.2">
      <c r="A240" s="100"/>
      <c r="B240" s="100"/>
      <c r="C240" s="100"/>
      <c r="D240" s="108"/>
      <c r="E240" s="108"/>
      <c r="F240" s="108"/>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2.75" customHeight="1" x14ac:dyDescent="0.2">
      <c r="A241" s="100"/>
      <c r="B241" s="100"/>
      <c r="C241" s="100"/>
      <c r="D241" s="108"/>
      <c r="E241" s="108"/>
      <c r="F241" s="108"/>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2.75" customHeight="1" x14ac:dyDescent="0.2">
      <c r="A242" s="100"/>
      <c r="B242" s="100"/>
      <c r="C242" s="100"/>
      <c r="D242" s="108"/>
      <c r="E242" s="108"/>
      <c r="F242" s="108"/>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2.75" customHeight="1" x14ac:dyDescent="0.2">
      <c r="A243" s="100"/>
      <c r="B243" s="100"/>
      <c r="C243" s="100"/>
      <c r="D243" s="108"/>
      <c r="E243" s="108"/>
      <c r="F243" s="108"/>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2.75" customHeight="1" x14ac:dyDescent="0.2">
      <c r="A244" s="100"/>
      <c r="B244" s="100"/>
      <c r="C244" s="100"/>
      <c r="D244" s="108"/>
      <c r="E244" s="108"/>
      <c r="F244" s="108"/>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2.75" customHeight="1" x14ac:dyDescent="0.2">
      <c r="A245" s="100"/>
      <c r="B245" s="100"/>
      <c r="C245" s="100"/>
      <c r="D245" s="108"/>
      <c r="E245" s="108"/>
      <c r="F245" s="108"/>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2.75" customHeight="1" x14ac:dyDescent="0.2">
      <c r="A246" s="100"/>
      <c r="B246" s="100"/>
      <c r="C246" s="100"/>
      <c r="D246" s="108"/>
      <c r="E246" s="108"/>
      <c r="F246" s="108"/>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2.75" customHeight="1" x14ac:dyDescent="0.2">
      <c r="A247" s="100"/>
      <c r="B247" s="100"/>
      <c r="C247" s="100"/>
      <c r="D247" s="108"/>
      <c r="E247" s="108"/>
      <c r="F247" s="108"/>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2.75" customHeight="1" x14ac:dyDescent="0.2">
      <c r="A248" s="100"/>
      <c r="B248" s="100"/>
      <c r="C248" s="100"/>
      <c r="D248" s="108"/>
      <c r="E248" s="108"/>
      <c r="F248" s="108"/>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2.75" customHeight="1" x14ac:dyDescent="0.2">
      <c r="A249" s="100"/>
      <c r="B249" s="100"/>
      <c r="C249" s="100"/>
      <c r="D249" s="108"/>
      <c r="E249" s="108"/>
      <c r="F249" s="108"/>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2.75" customHeight="1" x14ac:dyDescent="0.2">
      <c r="A250" s="100"/>
      <c r="B250" s="100"/>
      <c r="C250" s="100"/>
      <c r="D250" s="108"/>
      <c r="E250" s="108"/>
      <c r="F250" s="108"/>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2.75" customHeight="1" x14ac:dyDescent="0.2">
      <c r="A251" s="100"/>
      <c r="B251" s="100"/>
      <c r="C251" s="100"/>
      <c r="D251" s="108"/>
      <c r="E251" s="108"/>
      <c r="F251" s="108"/>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2.75" customHeight="1" x14ac:dyDescent="0.2">
      <c r="A252" s="100"/>
      <c r="B252" s="100"/>
      <c r="C252" s="100"/>
      <c r="D252" s="108"/>
      <c r="E252" s="108"/>
      <c r="F252" s="108"/>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2.75" customHeight="1" x14ac:dyDescent="0.2">
      <c r="A253" s="100"/>
      <c r="B253" s="100"/>
      <c r="C253" s="100"/>
      <c r="D253" s="108"/>
      <c r="E253" s="108"/>
      <c r="F253" s="108"/>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2.75" customHeight="1" x14ac:dyDescent="0.2">
      <c r="A254" s="100"/>
      <c r="B254" s="100"/>
      <c r="C254" s="100"/>
      <c r="D254" s="108"/>
      <c r="E254" s="108"/>
      <c r="F254" s="108"/>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2.75" customHeight="1" x14ac:dyDescent="0.2">
      <c r="A255" s="100"/>
      <c r="B255" s="100"/>
      <c r="C255" s="100"/>
      <c r="D255" s="108"/>
      <c r="E255" s="108"/>
      <c r="F255" s="108"/>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2.75" customHeight="1" x14ac:dyDescent="0.2">
      <c r="A256" s="100"/>
      <c r="B256" s="100"/>
      <c r="C256" s="100"/>
      <c r="D256" s="108"/>
      <c r="E256" s="108"/>
      <c r="F256" s="108"/>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2.75" customHeight="1" x14ac:dyDescent="0.2">
      <c r="A257" s="100"/>
      <c r="B257" s="100"/>
      <c r="C257" s="100"/>
      <c r="D257" s="108"/>
      <c r="E257" s="108"/>
      <c r="F257" s="108"/>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2.75" customHeight="1" x14ac:dyDescent="0.2">
      <c r="A258" s="100"/>
      <c r="B258" s="100"/>
      <c r="C258" s="100"/>
      <c r="D258" s="108"/>
      <c r="E258" s="108"/>
      <c r="F258" s="108"/>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2.75" customHeight="1" x14ac:dyDescent="0.2">
      <c r="A259" s="100"/>
      <c r="B259" s="100"/>
      <c r="C259" s="100"/>
      <c r="D259" s="108"/>
      <c r="E259" s="108"/>
      <c r="F259" s="108"/>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2.75" customHeight="1" x14ac:dyDescent="0.2">
      <c r="A260" s="100"/>
      <c r="B260" s="100"/>
      <c r="C260" s="100"/>
      <c r="D260" s="108"/>
      <c r="E260" s="108"/>
      <c r="F260" s="108"/>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2.75" customHeight="1" x14ac:dyDescent="0.2">
      <c r="A261" s="100"/>
      <c r="B261" s="100"/>
      <c r="C261" s="100"/>
      <c r="D261" s="108"/>
      <c r="E261" s="108"/>
      <c r="F261" s="108"/>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2.75" customHeight="1" x14ac:dyDescent="0.2">
      <c r="A262" s="100"/>
      <c r="B262" s="100"/>
      <c r="C262" s="100"/>
      <c r="D262" s="108"/>
      <c r="E262" s="108"/>
      <c r="F262" s="108"/>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2.75" customHeight="1" x14ac:dyDescent="0.2">
      <c r="A263" s="100"/>
      <c r="B263" s="100"/>
      <c r="C263" s="100"/>
      <c r="D263" s="108"/>
      <c r="E263" s="108"/>
      <c r="F263" s="108"/>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2.75" customHeight="1" x14ac:dyDescent="0.2">
      <c r="A264" s="100"/>
      <c r="B264" s="100"/>
      <c r="C264" s="100"/>
      <c r="D264" s="108"/>
      <c r="E264" s="108"/>
      <c r="F264" s="108"/>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2.75" customHeight="1" x14ac:dyDescent="0.2">
      <c r="A265" s="100"/>
      <c r="B265" s="100"/>
      <c r="C265" s="100"/>
      <c r="D265" s="108"/>
      <c r="E265" s="108"/>
      <c r="F265" s="108"/>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2.75" customHeight="1" x14ac:dyDescent="0.2">
      <c r="A266" s="100"/>
      <c r="B266" s="100"/>
      <c r="C266" s="100"/>
      <c r="D266" s="108"/>
      <c r="E266" s="108"/>
      <c r="F266" s="108"/>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2.75" customHeight="1" x14ac:dyDescent="0.2">
      <c r="A267" s="100"/>
      <c r="B267" s="100"/>
      <c r="C267" s="100"/>
      <c r="D267" s="108"/>
      <c r="E267" s="108"/>
      <c r="F267" s="108"/>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2.75" customHeight="1" x14ac:dyDescent="0.2">
      <c r="A268" s="100"/>
      <c r="B268" s="100"/>
      <c r="C268" s="100"/>
      <c r="D268" s="108"/>
      <c r="E268" s="108"/>
      <c r="F268" s="108"/>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2.75" customHeight="1" x14ac:dyDescent="0.2">
      <c r="A269" s="100"/>
      <c r="B269" s="100"/>
      <c r="C269" s="100"/>
      <c r="D269" s="108"/>
      <c r="E269" s="108"/>
      <c r="F269" s="108"/>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2.75" customHeight="1" x14ac:dyDescent="0.2">
      <c r="A270" s="100"/>
      <c r="B270" s="100"/>
      <c r="C270" s="100"/>
      <c r="D270" s="108"/>
      <c r="E270" s="108"/>
      <c r="F270" s="108"/>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2.75" customHeight="1" x14ac:dyDescent="0.2">
      <c r="A271" s="100"/>
      <c r="B271" s="100"/>
      <c r="C271" s="100"/>
      <c r="D271" s="108"/>
      <c r="E271" s="108"/>
      <c r="F271" s="108"/>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2.75" customHeight="1" x14ac:dyDescent="0.2">
      <c r="A272" s="100"/>
      <c r="B272" s="100"/>
      <c r="C272" s="100"/>
      <c r="D272" s="108"/>
      <c r="E272" s="108"/>
      <c r="F272" s="108"/>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2.75" customHeight="1" x14ac:dyDescent="0.2">
      <c r="A273" s="100"/>
      <c r="B273" s="100"/>
      <c r="C273" s="100"/>
      <c r="D273" s="108"/>
      <c r="E273" s="108"/>
      <c r="F273" s="108"/>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2.75" customHeight="1" x14ac:dyDescent="0.2">
      <c r="A274" s="100"/>
      <c r="B274" s="100"/>
      <c r="C274" s="100"/>
      <c r="D274" s="108"/>
      <c r="E274" s="108"/>
      <c r="F274" s="108"/>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2.75" customHeight="1" x14ac:dyDescent="0.2">
      <c r="A275" s="100"/>
      <c r="B275" s="100"/>
      <c r="C275" s="100"/>
      <c r="D275" s="108"/>
      <c r="E275" s="108"/>
      <c r="F275" s="108"/>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2.75" customHeight="1" x14ac:dyDescent="0.2">
      <c r="A276" s="100"/>
      <c r="B276" s="100"/>
      <c r="C276" s="100"/>
      <c r="D276" s="108"/>
      <c r="E276" s="108"/>
      <c r="F276" s="108"/>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2.75" customHeight="1" x14ac:dyDescent="0.2">
      <c r="A277" s="100"/>
      <c r="B277" s="100"/>
      <c r="C277" s="100"/>
      <c r="D277" s="108"/>
      <c r="E277" s="108"/>
      <c r="F277" s="108"/>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2.75" customHeight="1" x14ac:dyDescent="0.2">
      <c r="A278" s="100"/>
      <c r="B278" s="100"/>
      <c r="C278" s="100"/>
      <c r="D278" s="108"/>
      <c r="E278" s="108"/>
      <c r="F278" s="108"/>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2.75" customHeight="1" x14ac:dyDescent="0.2">
      <c r="A279" s="100"/>
      <c r="B279" s="100"/>
      <c r="C279" s="100"/>
      <c r="D279" s="108"/>
      <c r="E279" s="108"/>
      <c r="F279" s="108"/>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2.75" customHeight="1" x14ac:dyDescent="0.2">
      <c r="A280" s="100"/>
      <c r="B280" s="100"/>
      <c r="C280" s="100"/>
      <c r="D280" s="108"/>
      <c r="E280" s="108"/>
      <c r="F280" s="108"/>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2.75" customHeight="1" x14ac:dyDescent="0.2">
      <c r="A281" s="100"/>
      <c r="B281" s="100"/>
      <c r="C281" s="100"/>
      <c r="D281" s="108"/>
      <c r="E281" s="108"/>
      <c r="F281" s="108"/>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2.75" customHeight="1" x14ac:dyDescent="0.2">
      <c r="A282" s="100"/>
      <c r="B282" s="100"/>
      <c r="C282" s="100"/>
      <c r="D282" s="108"/>
      <c r="E282" s="108"/>
      <c r="F282" s="108"/>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2.75" customHeight="1" x14ac:dyDescent="0.2">
      <c r="A283" s="100"/>
      <c r="B283" s="100"/>
      <c r="C283" s="100"/>
      <c r="D283" s="108"/>
      <c r="E283" s="108"/>
      <c r="F283" s="108"/>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2.75" customHeight="1" x14ac:dyDescent="0.2">
      <c r="A284" s="100"/>
      <c r="B284" s="100"/>
      <c r="C284" s="100"/>
      <c r="D284" s="108"/>
      <c r="E284" s="108"/>
      <c r="F284" s="108"/>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2.75" customHeight="1" x14ac:dyDescent="0.2">
      <c r="A285" s="100"/>
      <c r="B285" s="100"/>
      <c r="C285" s="100"/>
      <c r="D285" s="108"/>
      <c r="E285" s="108"/>
      <c r="F285" s="108"/>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2.75" customHeight="1" x14ac:dyDescent="0.2">
      <c r="A286" s="100"/>
      <c r="B286" s="100"/>
      <c r="C286" s="100"/>
      <c r="D286" s="108"/>
      <c r="E286" s="108"/>
      <c r="F286" s="108"/>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2.75" customHeight="1" x14ac:dyDescent="0.2">
      <c r="A287" s="100"/>
      <c r="B287" s="100"/>
      <c r="C287" s="100"/>
      <c r="D287" s="108"/>
      <c r="E287" s="108"/>
      <c r="F287" s="108"/>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2.75" customHeight="1" x14ac:dyDescent="0.2">
      <c r="A288" s="100"/>
      <c r="B288" s="100"/>
      <c r="C288" s="100"/>
      <c r="D288" s="108"/>
      <c r="E288" s="108"/>
      <c r="F288" s="108"/>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2.75" customHeight="1" x14ac:dyDescent="0.2">
      <c r="A289" s="100"/>
      <c r="B289" s="100"/>
      <c r="C289" s="100"/>
      <c r="D289" s="108"/>
      <c r="E289" s="108"/>
      <c r="F289" s="108"/>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2.75" customHeight="1" x14ac:dyDescent="0.2">
      <c r="A290" s="100"/>
      <c r="B290" s="100"/>
      <c r="C290" s="100"/>
      <c r="D290" s="108"/>
      <c r="E290" s="108"/>
      <c r="F290" s="108"/>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2.75" customHeight="1" x14ac:dyDescent="0.2">
      <c r="A291" s="100"/>
      <c r="B291" s="100"/>
      <c r="C291" s="100"/>
      <c r="D291" s="108"/>
      <c r="E291" s="108"/>
      <c r="F291" s="108"/>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2.75" customHeight="1" x14ac:dyDescent="0.2">
      <c r="A292" s="100"/>
      <c r="B292" s="100"/>
      <c r="C292" s="100"/>
      <c r="D292" s="108"/>
      <c r="E292" s="108"/>
      <c r="F292" s="108"/>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2.75" customHeight="1" x14ac:dyDescent="0.2">
      <c r="A293" s="100"/>
      <c r="B293" s="100"/>
      <c r="C293" s="100"/>
      <c r="D293" s="108"/>
      <c r="E293" s="108"/>
      <c r="F293" s="108"/>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2.75" customHeight="1" x14ac:dyDescent="0.2">
      <c r="A294" s="100"/>
      <c r="B294" s="100"/>
      <c r="C294" s="100"/>
      <c r="D294" s="108"/>
      <c r="E294" s="108"/>
      <c r="F294" s="108"/>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2.75" customHeight="1" x14ac:dyDescent="0.2">
      <c r="A295" s="100"/>
      <c r="B295" s="100"/>
      <c r="C295" s="100"/>
      <c r="D295" s="108"/>
      <c r="E295" s="108"/>
      <c r="F295" s="108"/>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2.75" customHeight="1" x14ac:dyDescent="0.2">
      <c r="A296" s="100"/>
      <c r="B296" s="100"/>
      <c r="C296" s="100"/>
      <c r="D296" s="108"/>
      <c r="E296" s="108"/>
      <c r="F296" s="108"/>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2.75" customHeight="1" x14ac:dyDescent="0.2">
      <c r="A297" s="100"/>
      <c r="B297" s="100"/>
      <c r="C297" s="100"/>
      <c r="D297" s="108"/>
      <c r="E297" s="108"/>
      <c r="F297" s="108"/>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2.75" customHeight="1" x14ac:dyDescent="0.2">
      <c r="A298" s="100"/>
      <c r="B298" s="100"/>
      <c r="C298" s="100"/>
      <c r="D298" s="108"/>
      <c r="E298" s="108"/>
      <c r="F298" s="108"/>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2.75" customHeight="1" x14ac:dyDescent="0.2">
      <c r="A299" s="100"/>
      <c r="B299" s="100"/>
      <c r="C299" s="100"/>
      <c r="D299" s="108"/>
      <c r="E299" s="108"/>
      <c r="F299" s="108"/>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2.75" customHeight="1" x14ac:dyDescent="0.2">
      <c r="A300" s="100"/>
      <c r="B300" s="100"/>
      <c r="C300" s="100"/>
      <c r="D300" s="108"/>
      <c r="E300" s="108"/>
      <c r="F300" s="108"/>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2.75" customHeight="1" x14ac:dyDescent="0.2">
      <c r="A301" s="100"/>
      <c r="B301" s="100"/>
      <c r="C301" s="100"/>
      <c r="D301" s="108"/>
      <c r="E301" s="108"/>
      <c r="F301" s="108"/>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2.75" customHeight="1" x14ac:dyDescent="0.2">
      <c r="A302" s="100"/>
      <c r="B302" s="100"/>
      <c r="C302" s="100"/>
      <c r="D302" s="108"/>
      <c r="E302" s="108"/>
      <c r="F302" s="108"/>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2.75" customHeight="1" x14ac:dyDescent="0.2">
      <c r="A303" s="100"/>
      <c r="B303" s="100"/>
      <c r="C303" s="100"/>
      <c r="D303" s="108"/>
      <c r="E303" s="108"/>
      <c r="F303" s="108"/>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2.75" customHeight="1" x14ac:dyDescent="0.2">
      <c r="A304" s="100"/>
      <c r="B304" s="100"/>
      <c r="C304" s="100"/>
      <c r="D304" s="108"/>
      <c r="E304" s="108"/>
      <c r="F304" s="108"/>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2.75" customHeight="1" x14ac:dyDescent="0.2">
      <c r="A305" s="100"/>
      <c r="B305" s="100"/>
      <c r="C305" s="100"/>
      <c r="D305" s="108"/>
      <c r="E305" s="108"/>
      <c r="F305" s="108"/>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2.75" customHeight="1" x14ac:dyDescent="0.2">
      <c r="A306" s="100"/>
      <c r="B306" s="100"/>
      <c r="C306" s="100"/>
      <c r="D306" s="108"/>
      <c r="E306" s="108"/>
      <c r="F306" s="108"/>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2.75" customHeight="1" x14ac:dyDescent="0.2">
      <c r="A307" s="100"/>
      <c r="B307" s="100"/>
      <c r="C307" s="100"/>
      <c r="D307" s="108"/>
      <c r="E307" s="108"/>
      <c r="F307" s="108"/>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2.75" customHeight="1" x14ac:dyDescent="0.2">
      <c r="A308" s="100"/>
      <c r="B308" s="100"/>
      <c r="C308" s="100"/>
      <c r="D308" s="108"/>
      <c r="E308" s="108"/>
      <c r="F308" s="108"/>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2.75" customHeight="1" x14ac:dyDescent="0.2">
      <c r="A309" s="100"/>
      <c r="B309" s="100"/>
      <c r="C309" s="100"/>
      <c r="D309" s="108"/>
      <c r="E309" s="108"/>
      <c r="F309" s="108"/>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2.75" customHeight="1" x14ac:dyDescent="0.2">
      <c r="A310" s="100"/>
      <c r="B310" s="100"/>
      <c r="C310" s="100"/>
      <c r="D310" s="108"/>
      <c r="E310" s="108"/>
      <c r="F310" s="108"/>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2.75" customHeight="1" x14ac:dyDescent="0.2">
      <c r="A311" s="100"/>
      <c r="B311" s="100"/>
      <c r="C311" s="100"/>
      <c r="D311" s="108"/>
      <c r="E311" s="108"/>
      <c r="F311" s="108"/>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2.75" customHeight="1" x14ac:dyDescent="0.2">
      <c r="A312" s="100"/>
      <c r="B312" s="100"/>
      <c r="C312" s="100"/>
      <c r="D312" s="108"/>
      <c r="E312" s="108"/>
      <c r="F312" s="108"/>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2.75" customHeight="1" x14ac:dyDescent="0.2">
      <c r="A313" s="100"/>
      <c r="B313" s="100"/>
      <c r="C313" s="100"/>
      <c r="D313" s="108"/>
      <c r="E313" s="108"/>
      <c r="F313" s="108"/>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2.75" customHeight="1" x14ac:dyDescent="0.2">
      <c r="A314" s="100"/>
      <c r="B314" s="100"/>
      <c r="C314" s="100"/>
      <c r="D314" s="108"/>
      <c r="E314" s="108"/>
      <c r="F314" s="108"/>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2.75" customHeight="1" x14ac:dyDescent="0.2">
      <c r="A315" s="100"/>
      <c r="B315" s="100"/>
      <c r="C315" s="100"/>
      <c r="D315" s="108"/>
      <c r="E315" s="108"/>
      <c r="F315" s="108"/>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2.75" customHeight="1" x14ac:dyDescent="0.2">
      <c r="A316" s="100"/>
      <c r="B316" s="100"/>
      <c r="C316" s="100"/>
      <c r="D316" s="108"/>
      <c r="E316" s="108"/>
      <c r="F316" s="108"/>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2.75" customHeight="1" x14ac:dyDescent="0.2">
      <c r="A317" s="100"/>
      <c r="B317" s="100"/>
      <c r="C317" s="100"/>
      <c r="D317" s="108"/>
      <c r="E317" s="108"/>
      <c r="F317" s="108"/>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2.75" customHeight="1" x14ac:dyDescent="0.2">
      <c r="A318" s="100"/>
      <c r="B318" s="100"/>
      <c r="C318" s="100"/>
      <c r="D318" s="108"/>
      <c r="E318" s="108"/>
      <c r="F318" s="108"/>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2.75" customHeight="1" x14ac:dyDescent="0.2">
      <c r="A319" s="100"/>
      <c r="B319" s="100"/>
      <c r="C319" s="100"/>
      <c r="D319" s="108"/>
      <c r="E319" s="108"/>
      <c r="F319" s="108"/>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2.75" customHeight="1" x14ac:dyDescent="0.2">
      <c r="A320" s="100"/>
      <c r="B320" s="100"/>
      <c r="C320" s="100"/>
      <c r="D320" s="108"/>
      <c r="E320" s="108"/>
      <c r="F320" s="108"/>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2.75" customHeight="1" x14ac:dyDescent="0.2">
      <c r="A321" s="100"/>
      <c r="B321" s="100"/>
      <c r="C321" s="100"/>
      <c r="D321" s="108"/>
      <c r="E321" s="108"/>
      <c r="F321" s="108"/>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2.75" customHeight="1" x14ac:dyDescent="0.2">
      <c r="A322" s="100"/>
      <c r="B322" s="100"/>
      <c r="C322" s="100"/>
      <c r="D322" s="108"/>
      <c r="E322" s="108"/>
      <c r="F322" s="108"/>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2.75" customHeight="1" x14ac:dyDescent="0.2">
      <c r="A323" s="100"/>
      <c r="B323" s="100"/>
      <c r="C323" s="100"/>
      <c r="D323" s="108"/>
      <c r="E323" s="108"/>
      <c r="F323" s="108"/>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2.75" customHeight="1" x14ac:dyDescent="0.2">
      <c r="A324" s="100"/>
      <c r="B324" s="100"/>
      <c r="C324" s="100"/>
      <c r="D324" s="108"/>
      <c r="E324" s="108"/>
      <c r="F324" s="108"/>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2.75" customHeight="1" x14ac:dyDescent="0.2">
      <c r="A325" s="100"/>
      <c r="B325" s="100"/>
      <c r="C325" s="100"/>
      <c r="D325" s="108"/>
      <c r="E325" s="108"/>
      <c r="F325" s="108"/>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2.75" customHeight="1" x14ac:dyDescent="0.2">
      <c r="A326" s="100"/>
      <c r="B326" s="100"/>
      <c r="C326" s="100"/>
      <c r="D326" s="108"/>
      <c r="E326" s="108"/>
      <c r="F326" s="108"/>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2.75" customHeight="1" x14ac:dyDescent="0.2">
      <c r="A327" s="100"/>
      <c r="B327" s="100"/>
      <c r="C327" s="100"/>
      <c r="D327" s="108"/>
      <c r="E327" s="108"/>
      <c r="F327" s="108"/>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2.75" customHeight="1" x14ac:dyDescent="0.2">
      <c r="A328" s="100"/>
      <c r="B328" s="100"/>
      <c r="C328" s="100"/>
      <c r="D328" s="108"/>
      <c r="E328" s="108"/>
      <c r="F328" s="108"/>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2.75" customHeight="1" x14ac:dyDescent="0.2">
      <c r="A329" s="100"/>
      <c r="B329" s="100"/>
      <c r="C329" s="100"/>
      <c r="D329" s="108"/>
      <c r="E329" s="108"/>
      <c r="F329" s="108"/>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2.75" customHeight="1" x14ac:dyDescent="0.2">
      <c r="A330" s="100"/>
      <c r="B330" s="100"/>
      <c r="C330" s="100"/>
      <c r="D330" s="108"/>
      <c r="E330" s="108"/>
      <c r="F330" s="108"/>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2.75" customHeight="1" x14ac:dyDescent="0.2">
      <c r="A331" s="100"/>
      <c r="B331" s="100"/>
      <c r="C331" s="100"/>
      <c r="D331" s="108"/>
      <c r="E331" s="108"/>
      <c r="F331" s="108"/>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2.75" customHeight="1" x14ac:dyDescent="0.2">
      <c r="A332" s="100"/>
      <c r="B332" s="100"/>
      <c r="C332" s="100"/>
      <c r="D332" s="108"/>
      <c r="E332" s="108"/>
      <c r="F332" s="108"/>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2.75" customHeight="1" x14ac:dyDescent="0.2">
      <c r="A333" s="100"/>
      <c r="B333" s="100"/>
      <c r="C333" s="100"/>
      <c r="D333" s="108"/>
      <c r="E333" s="108"/>
      <c r="F333" s="108"/>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2.75" customHeight="1" x14ac:dyDescent="0.2">
      <c r="A334" s="100"/>
      <c r="B334" s="100"/>
      <c r="C334" s="100"/>
      <c r="D334" s="108"/>
      <c r="E334" s="108"/>
      <c r="F334" s="108"/>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2.75" customHeight="1" x14ac:dyDescent="0.2">
      <c r="A335" s="100"/>
      <c r="B335" s="100"/>
      <c r="C335" s="100"/>
      <c r="D335" s="108"/>
      <c r="E335" s="108"/>
      <c r="F335" s="108"/>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2.75" customHeight="1" x14ac:dyDescent="0.2">
      <c r="A336" s="100"/>
      <c r="B336" s="100"/>
      <c r="C336" s="100"/>
      <c r="D336" s="108"/>
      <c r="E336" s="108"/>
      <c r="F336" s="108"/>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2.75" customHeight="1" x14ac:dyDescent="0.2">
      <c r="A337" s="100"/>
      <c r="B337" s="100"/>
      <c r="C337" s="100"/>
      <c r="D337" s="108"/>
      <c r="E337" s="108"/>
      <c r="F337" s="108"/>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2.75" customHeight="1" x14ac:dyDescent="0.2">
      <c r="A338" s="100"/>
      <c r="B338" s="100"/>
      <c r="C338" s="100"/>
      <c r="D338" s="108"/>
      <c r="E338" s="108"/>
      <c r="F338" s="108"/>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2.75" customHeight="1" x14ac:dyDescent="0.2">
      <c r="A339" s="100"/>
      <c r="B339" s="100"/>
      <c r="C339" s="100"/>
      <c r="D339" s="108"/>
      <c r="E339" s="108"/>
      <c r="F339" s="108"/>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2.75" customHeight="1" x14ac:dyDescent="0.2">
      <c r="A340" s="100"/>
      <c r="B340" s="100"/>
      <c r="C340" s="100"/>
      <c r="D340" s="108"/>
      <c r="E340" s="108"/>
      <c r="F340" s="108"/>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2.75" customHeight="1" x14ac:dyDescent="0.2">
      <c r="A341" s="100"/>
      <c r="B341" s="100"/>
      <c r="C341" s="100"/>
      <c r="D341" s="108"/>
      <c r="E341" s="108"/>
      <c r="F341" s="108"/>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2.75" customHeight="1" x14ac:dyDescent="0.2">
      <c r="A342" s="100"/>
      <c r="B342" s="100"/>
      <c r="C342" s="100"/>
      <c r="D342" s="108"/>
      <c r="E342" s="108"/>
      <c r="F342" s="108"/>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2.75" customHeight="1" x14ac:dyDescent="0.2">
      <c r="A343" s="100"/>
      <c r="B343" s="100"/>
      <c r="C343" s="100"/>
      <c r="D343" s="108"/>
      <c r="E343" s="108"/>
      <c r="F343" s="108"/>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2.75" customHeight="1" x14ac:dyDescent="0.2">
      <c r="A344" s="100"/>
      <c r="B344" s="100"/>
      <c r="C344" s="100"/>
      <c r="D344" s="108"/>
      <c r="E344" s="108"/>
      <c r="F344" s="108"/>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2.75" customHeight="1" x14ac:dyDescent="0.2">
      <c r="A345" s="100"/>
      <c r="B345" s="100"/>
      <c r="C345" s="100"/>
      <c r="D345" s="108"/>
      <c r="E345" s="108"/>
      <c r="F345" s="108"/>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2.75" customHeight="1" x14ac:dyDescent="0.2">
      <c r="A346" s="100"/>
      <c r="B346" s="100"/>
      <c r="C346" s="100"/>
      <c r="D346" s="108"/>
      <c r="E346" s="108"/>
      <c r="F346" s="108"/>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2.75" customHeight="1" x14ac:dyDescent="0.2">
      <c r="A347" s="100"/>
      <c r="B347" s="100"/>
      <c r="C347" s="100"/>
      <c r="D347" s="108"/>
      <c r="E347" s="108"/>
      <c r="F347" s="108"/>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2.75" customHeight="1" x14ac:dyDescent="0.2">
      <c r="A348" s="100"/>
      <c r="B348" s="100"/>
      <c r="C348" s="100"/>
      <c r="D348" s="108"/>
      <c r="E348" s="108"/>
      <c r="F348" s="108"/>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2.75" customHeight="1" x14ac:dyDescent="0.2">
      <c r="A349" s="100"/>
      <c r="B349" s="100"/>
      <c r="C349" s="100"/>
      <c r="D349" s="108"/>
      <c r="E349" s="108"/>
      <c r="F349" s="108"/>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2.75" customHeight="1" x14ac:dyDescent="0.2">
      <c r="A350" s="100"/>
      <c r="B350" s="100"/>
      <c r="C350" s="100"/>
      <c r="D350" s="108"/>
      <c r="E350" s="108"/>
      <c r="F350" s="108"/>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2.75" customHeight="1" x14ac:dyDescent="0.2">
      <c r="A351" s="100"/>
      <c r="B351" s="100"/>
      <c r="C351" s="100"/>
      <c r="D351" s="108"/>
      <c r="E351" s="108"/>
      <c r="F351" s="108"/>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2.75" customHeight="1" x14ac:dyDescent="0.2">
      <c r="A352" s="100"/>
      <c r="B352" s="100"/>
      <c r="C352" s="100"/>
      <c r="D352" s="108"/>
      <c r="E352" s="108"/>
      <c r="F352" s="108"/>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2.75" customHeight="1" x14ac:dyDescent="0.2">
      <c r="A353" s="100"/>
      <c r="B353" s="100"/>
      <c r="C353" s="100"/>
      <c r="D353" s="108"/>
      <c r="E353" s="108"/>
      <c r="F353" s="108"/>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2.75" customHeight="1" x14ac:dyDescent="0.2">
      <c r="A354" s="100"/>
      <c r="B354" s="100"/>
      <c r="C354" s="100"/>
      <c r="D354" s="108"/>
      <c r="E354" s="108"/>
      <c r="F354" s="108"/>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2.75" customHeight="1" x14ac:dyDescent="0.2">
      <c r="A355" s="100"/>
      <c r="B355" s="100"/>
      <c r="C355" s="100"/>
      <c r="D355" s="108"/>
      <c r="E355" s="108"/>
      <c r="F355" s="108"/>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2.75" customHeight="1" x14ac:dyDescent="0.2">
      <c r="A356" s="100"/>
      <c r="B356" s="100"/>
      <c r="C356" s="100"/>
      <c r="D356" s="108"/>
      <c r="E356" s="108"/>
      <c r="F356" s="108"/>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2.75" customHeight="1" x14ac:dyDescent="0.2">
      <c r="A357" s="100"/>
      <c r="B357" s="100"/>
      <c r="C357" s="100"/>
      <c r="D357" s="108"/>
      <c r="E357" s="108"/>
      <c r="F357" s="108"/>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2.75" customHeight="1" x14ac:dyDescent="0.2">
      <c r="A358" s="100"/>
      <c r="B358" s="100"/>
      <c r="C358" s="100"/>
      <c r="D358" s="108"/>
      <c r="E358" s="108"/>
      <c r="F358" s="108"/>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2.75" customHeight="1" x14ac:dyDescent="0.2">
      <c r="A359" s="100"/>
      <c r="B359" s="100"/>
      <c r="C359" s="100"/>
      <c r="D359" s="108"/>
      <c r="E359" s="108"/>
      <c r="F359" s="108"/>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2.75" customHeight="1" x14ac:dyDescent="0.2">
      <c r="A360" s="100"/>
      <c r="B360" s="100"/>
      <c r="C360" s="100"/>
      <c r="D360" s="108"/>
      <c r="E360" s="108"/>
      <c r="F360" s="108"/>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2.75" customHeight="1" x14ac:dyDescent="0.2">
      <c r="A361" s="100"/>
      <c r="B361" s="100"/>
      <c r="C361" s="100"/>
      <c r="D361" s="108"/>
      <c r="E361" s="108"/>
      <c r="F361" s="108"/>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2.75" customHeight="1" x14ac:dyDescent="0.2">
      <c r="A362" s="100"/>
      <c r="B362" s="100"/>
      <c r="C362" s="100"/>
      <c r="D362" s="108"/>
      <c r="E362" s="108"/>
      <c r="F362" s="108"/>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2.75" customHeight="1" x14ac:dyDescent="0.2">
      <c r="A363" s="100"/>
      <c r="B363" s="100"/>
      <c r="C363" s="100"/>
      <c r="D363" s="108"/>
      <c r="E363" s="108"/>
      <c r="F363" s="108"/>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2.75" customHeight="1" x14ac:dyDescent="0.2">
      <c r="A364" s="100"/>
      <c r="B364" s="100"/>
      <c r="C364" s="100"/>
      <c r="D364" s="108"/>
      <c r="E364" s="108"/>
      <c r="F364" s="108"/>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2.75" customHeight="1" x14ac:dyDescent="0.2">
      <c r="A365" s="100"/>
      <c r="B365" s="100"/>
      <c r="C365" s="100"/>
      <c r="D365" s="108"/>
      <c r="E365" s="108"/>
      <c r="F365" s="108"/>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2.75" customHeight="1" x14ac:dyDescent="0.2">
      <c r="A366" s="100"/>
      <c r="B366" s="100"/>
      <c r="C366" s="100"/>
      <c r="D366" s="108"/>
      <c r="E366" s="108"/>
      <c r="F366" s="108"/>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2.75" customHeight="1" x14ac:dyDescent="0.2">
      <c r="A367" s="100"/>
      <c r="B367" s="100"/>
      <c r="C367" s="100"/>
      <c r="D367" s="108"/>
      <c r="E367" s="108"/>
      <c r="F367" s="108"/>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2.75" customHeight="1" x14ac:dyDescent="0.2">
      <c r="A368" s="100"/>
      <c r="B368" s="100"/>
      <c r="C368" s="100"/>
      <c r="D368" s="108"/>
      <c r="E368" s="108"/>
      <c r="F368" s="108"/>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2.75" customHeight="1" x14ac:dyDescent="0.2">
      <c r="A369" s="100"/>
      <c r="B369" s="100"/>
      <c r="C369" s="100"/>
      <c r="D369" s="108"/>
      <c r="E369" s="108"/>
      <c r="F369" s="108"/>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2.75" customHeight="1" x14ac:dyDescent="0.2">
      <c r="A370" s="100"/>
      <c r="B370" s="100"/>
      <c r="C370" s="100"/>
      <c r="D370" s="108"/>
      <c r="E370" s="108"/>
      <c r="F370" s="108"/>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2.75" customHeight="1" x14ac:dyDescent="0.2">
      <c r="A371" s="100"/>
      <c r="B371" s="100"/>
      <c r="C371" s="100"/>
      <c r="D371" s="108"/>
      <c r="E371" s="108"/>
      <c r="F371" s="108"/>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2.75" customHeight="1" x14ac:dyDescent="0.2">
      <c r="A372" s="100"/>
      <c r="B372" s="100"/>
      <c r="C372" s="100"/>
      <c r="D372" s="108"/>
      <c r="E372" s="108"/>
      <c r="F372" s="108"/>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2.75" customHeight="1" x14ac:dyDescent="0.2">
      <c r="A373" s="100"/>
      <c r="B373" s="100"/>
      <c r="C373" s="100"/>
      <c r="D373" s="108"/>
      <c r="E373" s="108"/>
      <c r="F373" s="108"/>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2.75" customHeight="1" x14ac:dyDescent="0.2">
      <c r="A374" s="100"/>
      <c r="B374" s="100"/>
      <c r="C374" s="100"/>
      <c r="D374" s="108"/>
      <c r="E374" s="108"/>
      <c r="F374" s="108"/>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2.75" customHeight="1" x14ac:dyDescent="0.2">
      <c r="A375" s="100"/>
      <c r="B375" s="100"/>
      <c r="C375" s="100"/>
      <c r="D375" s="108"/>
      <c r="E375" s="108"/>
      <c r="F375" s="108"/>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2.75" customHeight="1" x14ac:dyDescent="0.2">
      <c r="A376" s="100"/>
      <c r="B376" s="100"/>
      <c r="C376" s="100"/>
      <c r="D376" s="108"/>
      <c r="E376" s="108"/>
      <c r="F376" s="108"/>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2.75" customHeight="1" x14ac:dyDescent="0.2">
      <c r="A377" s="100"/>
      <c r="B377" s="100"/>
      <c r="C377" s="100"/>
      <c r="D377" s="108"/>
      <c r="E377" s="108"/>
      <c r="F377" s="108"/>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2.75" customHeight="1" x14ac:dyDescent="0.2">
      <c r="A378" s="100"/>
      <c r="B378" s="100"/>
      <c r="C378" s="100"/>
      <c r="D378" s="108"/>
      <c r="E378" s="108"/>
      <c r="F378" s="108"/>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2.75" customHeight="1" x14ac:dyDescent="0.2">
      <c r="A379" s="100"/>
      <c r="B379" s="100"/>
      <c r="C379" s="100"/>
      <c r="D379" s="108"/>
      <c r="E379" s="108"/>
      <c r="F379" s="108"/>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2.75" customHeight="1" x14ac:dyDescent="0.2">
      <c r="A380" s="100"/>
      <c r="B380" s="100"/>
      <c r="C380" s="100"/>
      <c r="D380" s="108"/>
      <c r="E380" s="108"/>
      <c r="F380" s="108"/>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2.75" customHeight="1" x14ac:dyDescent="0.2">
      <c r="A381" s="100"/>
      <c r="B381" s="100"/>
      <c r="C381" s="100"/>
      <c r="D381" s="108"/>
      <c r="E381" s="108"/>
      <c r="F381" s="108"/>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2.75" customHeight="1" x14ac:dyDescent="0.2">
      <c r="A382" s="100"/>
      <c r="B382" s="100"/>
      <c r="C382" s="100"/>
      <c r="D382" s="108"/>
      <c r="E382" s="108"/>
      <c r="F382" s="108"/>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2.75" customHeight="1" x14ac:dyDescent="0.2">
      <c r="A383" s="100"/>
      <c r="B383" s="100"/>
      <c r="C383" s="100"/>
      <c r="D383" s="108"/>
      <c r="E383" s="108"/>
      <c r="F383" s="108"/>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2.75" customHeight="1" x14ac:dyDescent="0.2">
      <c r="A384" s="100"/>
      <c r="B384" s="100"/>
      <c r="C384" s="100"/>
      <c r="D384" s="108"/>
      <c r="E384" s="108"/>
      <c r="F384" s="108"/>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2.75" customHeight="1" x14ac:dyDescent="0.2">
      <c r="A385" s="100"/>
      <c r="B385" s="100"/>
      <c r="C385" s="100"/>
      <c r="D385" s="108"/>
      <c r="E385" s="108"/>
      <c r="F385" s="108"/>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2.75" customHeight="1" x14ac:dyDescent="0.2">
      <c r="A386" s="100"/>
      <c r="B386" s="100"/>
      <c r="C386" s="100"/>
      <c r="D386" s="108"/>
      <c r="E386" s="108"/>
      <c r="F386" s="108"/>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2.75" customHeight="1" x14ac:dyDescent="0.2">
      <c r="A387" s="100"/>
      <c r="B387" s="100"/>
      <c r="C387" s="100"/>
      <c r="D387" s="108"/>
      <c r="E387" s="108"/>
      <c r="F387" s="108"/>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2.75" customHeight="1" x14ac:dyDescent="0.2">
      <c r="A388" s="100"/>
      <c r="B388" s="100"/>
      <c r="C388" s="100"/>
      <c r="D388" s="108"/>
      <c r="E388" s="108"/>
      <c r="F388" s="108"/>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2.75" customHeight="1" x14ac:dyDescent="0.2">
      <c r="A389" s="100"/>
      <c r="B389" s="100"/>
      <c r="C389" s="100"/>
      <c r="D389" s="108"/>
      <c r="E389" s="108"/>
      <c r="F389" s="108"/>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2.75" customHeight="1" x14ac:dyDescent="0.2">
      <c r="A390" s="100"/>
      <c r="B390" s="100"/>
      <c r="C390" s="100"/>
      <c r="D390" s="108"/>
      <c r="E390" s="108"/>
      <c r="F390" s="108"/>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2.75" customHeight="1" x14ac:dyDescent="0.2">
      <c r="A391" s="100"/>
      <c r="B391" s="100"/>
      <c r="C391" s="100"/>
      <c r="D391" s="108"/>
      <c r="E391" s="108"/>
      <c r="F391" s="108"/>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2.75" customHeight="1" x14ac:dyDescent="0.2">
      <c r="A392" s="100"/>
      <c r="B392" s="100"/>
      <c r="C392" s="100"/>
      <c r="D392" s="108"/>
      <c r="E392" s="108"/>
      <c r="F392" s="108"/>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2.75" customHeight="1" x14ac:dyDescent="0.2">
      <c r="A393" s="100"/>
      <c r="B393" s="100"/>
      <c r="C393" s="100"/>
      <c r="D393" s="108"/>
      <c r="E393" s="108"/>
      <c r="F393" s="108"/>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2.75" customHeight="1" x14ac:dyDescent="0.2">
      <c r="A394" s="100"/>
      <c r="B394" s="100"/>
      <c r="C394" s="100"/>
      <c r="D394" s="108"/>
      <c r="E394" s="108"/>
      <c r="F394" s="108"/>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2.75" customHeight="1" x14ac:dyDescent="0.2">
      <c r="A395" s="100"/>
      <c r="B395" s="100"/>
      <c r="C395" s="100"/>
      <c r="D395" s="108"/>
      <c r="E395" s="108"/>
      <c r="F395" s="108"/>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2.75" customHeight="1" x14ac:dyDescent="0.2">
      <c r="A396" s="100"/>
      <c r="B396" s="100"/>
      <c r="C396" s="100"/>
      <c r="D396" s="108"/>
      <c r="E396" s="108"/>
      <c r="F396" s="108"/>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2.75" customHeight="1" x14ac:dyDescent="0.2">
      <c r="A397" s="100"/>
      <c r="B397" s="100"/>
      <c r="C397" s="100"/>
      <c r="D397" s="108"/>
      <c r="E397" s="108"/>
      <c r="F397" s="108"/>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2.75" customHeight="1" x14ac:dyDescent="0.2">
      <c r="A398" s="100"/>
      <c r="B398" s="100"/>
      <c r="C398" s="100"/>
      <c r="D398" s="108"/>
      <c r="E398" s="108"/>
      <c r="F398" s="108"/>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2.75" customHeight="1" x14ac:dyDescent="0.2">
      <c r="A399" s="100"/>
      <c r="B399" s="100"/>
      <c r="C399" s="100"/>
      <c r="D399" s="108"/>
      <c r="E399" s="108"/>
      <c r="F399" s="108"/>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2.75" customHeight="1" x14ac:dyDescent="0.2">
      <c r="A400" s="100"/>
      <c r="B400" s="100"/>
      <c r="C400" s="100"/>
      <c r="D400" s="108"/>
      <c r="E400" s="108"/>
      <c r="F400" s="108"/>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2.75" customHeight="1" x14ac:dyDescent="0.2">
      <c r="A401" s="100"/>
      <c r="B401" s="100"/>
      <c r="C401" s="100"/>
      <c r="D401" s="108"/>
      <c r="E401" s="108"/>
      <c r="F401" s="108"/>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2.75" customHeight="1" x14ac:dyDescent="0.2">
      <c r="A402" s="100"/>
      <c r="B402" s="100"/>
      <c r="C402" s="100"/>
      <c r="D402" s="108"/>
      <c r="E402" s="108"/>
      <c r="F402" s="108"/>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2.75" customHeight="1" x14ac:dyDescent="0.2">
      <c r="A403" s="100"/>
      <c r="B403" s="100"/>
      <c r="C403" s="100"/>
      <c r="D403" s="108"/>
      <c r="E403" s="108"/>
      <c r="F403" s="108"/>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2.75" customHeight="1" x14ac:dyDescent="0.2">
      <c r="A404" s="100"/>
      <c r="B404" s="100"/>
      <c r="C404" s="100"/>
      <c r="D404" s="108"/>
      <c r="E404" s="108"/>
      <c r="F404" s="108"/>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2.75" customHeight="1" x14ac:dyDescent="0.2">
      <c r="A405" s="100"/>
      <c r="B405" s="100"/>
      <c r="C405" s="100"/>
      <c r="D405" s="108"/>
      <c r="E405" s="108"/>
      <c r="F405" s="108"/>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2.75" customHeight="1" x14ac:dyDescent="0.2">
      <c r="A406" s="100"/>
      <c r="B406" s="100"/>
      <c r="C406" s="100"/>
      <c r="D406" s="108"/>
      <c r="E406" s="108"/>
      <c r="F406" s="108"/>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2.75" customHeight="1" x14ac:dyDescent="0.2">
      <c r="A407" s="100"/>
      <c r="B407" s="100"/>
      <c r="C407" s="100"/>
      <c r="D407" s="108"/>
      <c r="E407" s="108"/>
      <c r="F407" s="108"/>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2.75" customHeight="1" x14ac:dyDescent="0.2">
      <c r="A408" s="100"/>
      <c r="B408" s="100"/>
      <c r="C408" s="100"/>
      <c r="D408" s="108"/>
      <c r="E408" s="108"/>
      <c r="F408" s="108"/>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2.75" customHeight="1" x14ac:dyDescent="0.2">
      <c r="A409" s="100"/>
      <c r="B409" s="100"/>
      <c r="C409" s="100"/>
      <c r="D409" s="108"/>
      <c r="E409" s="108"/>
      <c r="F409" s="108"/>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2.75" customHeight="1" x14ac:dyDescent="0.2">
      <c r="A410" s="100"/>
      <c r="B410" s="100"/>
      <c r="C410" s="100"/>
      <c r="D410" s="108"/>
      <c r="E410" s="108"/>
      <c r="F410" s="108"/>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2.75" customHeight="1" x14ac:dyDescent="0.2">
      <c r="A411" s="100"/>
      <c r="B411" s="100"/>
      <c r="C411" s="100"/>
      <c r="D411" s="108"/>
      <c r="E411" s="108"/>
      <c r="F411" s="108"/>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2.75" customHeight="1" x14ac:dyDescent="0.2">
      <c r="A412" s="100"/>
      <c r="B412" s="100"/>
      <c r="C412" s="100"/>
      <c r="D412" s="108"/>
      <c r="E412" s="108"/>
      <c r="F412" s="108"/>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2.75" customHeight="1" x14ac:dyDescent="0.2">
      <c r="A413" s="100"/>
      <c r="B413" s="100"/>
      <c r="C413" s="100"/>
      <c r="D413" s="108"/>
      <c r="E413" s="108"/>
      <c r="F413" s="108"/>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2.75" customHeight="1" x14ac:dyDescent="0.2">
      <c r="A414" s="100"/>
      <c r="B414" s="100"/>
      <c r="C414" s="100"/>
      <c r="D414" s="108"/>
      <c r="E414" s="108"/>
      <c r="F414" s="108"/>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2.75" customHeight="1" x14ac:dyDescent="0.2">
      <c r="A415" s="100"/>
      <c r="B415" s="100"/>
      <c r="C415" s="100"/>
      <c r="D415" s="108"/>
      <c r="E415" s="108"/>
      <c r="F415" s="108"/>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2.75" customHeight="1" x14ac:dyDescent="0.2">
      <c r="A416" s="100"/>
      <c r="B416" s="100"/>
      <c r="C416" s="100"/>
      <c r="D416" s="108"/>
      <c r="E416" s="108"/>
      <c r="F416" s="108"/>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2.75" customHeight="1" x14ac:dyDescent="0.2">
      <c r="A417" s="100"/>
      <c r="B417" s="100"/>
      <c r="C417" s="100"/>
      <c r="D417" s="108"/>
      <c r="E417" s="108"/>
      <c r="F417" s="108"/>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2.75" customHeight="1" x14ac:dyDescent="0.2">
      <c r="A418" s="100"/>
      <c r="B418" s="100"/>
      <c r="C418" s="100"/>
      <c r="D418" s="108"/>
      <c r="E418" s="108"/>
      <c r="F418" s="108"/>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2.75" customHeight="1" x14ac:dyDescent="0.2">
      <c r="A419" s="100"/>
      <c r="B419" s="100"/>
      <c r="C419" s="100"/>
      <c r="D419" s="108"/>
      <c r="E419" s="108"/>
      <c r="F419" s="108"/>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2.75" customHeight="1" x14ac:dyDescent="0.2">
      <c r="A420" s="100"/>
      <c r="B420" s="100"/>
      <c r="C420" s="100"/>
      <c r="D420" s="108"/>
      <c r="E420" s="108"/>
      <c r="F420" s="108"/>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2.75" customHeight="1" x14ac:dyDescent="0.2">
      <c r="A421" s="100"/>
      <c r="B421" s="100"/>
      <c r="C421" s="100"/>
      <c r="D421" s="108"/>
      <c r="E421" s="108"/>
      <c r="F421" s="108"/>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2.75" customHeight="1" x14ac:dyDescent="0.2">
      <c r="A422" s="100"/>
      <c r="B422" s="100"/>
      <c r="C422" s="100"/>
      <c r="D422" s="108"/>
      <c r="E422" s="108"/>
      <c r="F422" s="108"/>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2.75" customHeight="1" x14ac:dyDescent="0.2">
      <c r="A423" s="100"/>
      <c r="B423" s="100"/>
      <c r="C423" s="100"/>
      <c r="D423" s="108"/>
      <c r="E423" s="108"/>
      <c r="F423" s="108"/>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2.75" customHeight="1" x14ac:dyDescent="0.2">
      <c r="A424" s="100"/>
      <c r="B424" s="100"/>
      <c r="C424" s="100"/>
      <c r="D424" s="108"/>
      <c r="E424" s="108"/>
      <c r="F424" s="108"/>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2.75" customHeight="1" x14ac:dyDescent="0.2">
      <c r="A425" s="100"/>
      <c r="B425" s="100"/>
      <c r="C425" s="100"/>
      <c r="D425" s="108"/>
      <c r="E425" s="108"/>
      <c r="F425" s="108"/>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2.75" customHeight="1" x14ac:dyDescent="0.2">
      <c r="A426" s="100"/>
      <c r="B426" s="100"/>
      <c r="C426" s="100"/>
      <c r="D426" s="108"/>
      <c r="E426" s="108"/>
      <c r="F426" s="108"/>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2.75" customHeight="1" x14ac:dyDescent="0.2">
      <c r="A427" s="100"/>
      <c r="B427" s="100"/>
      <c r="C427" s="100"/>
      <c r="D427" s="108"/>
      <c r="E427" s="108"/>
      <c r="F427" s="108"/>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2.75" customHeight="1" x14ac:dyDescent="0.2">
      <c r="A428" s="100"/>
      <c r="B428" s="100"/>
      <c r="C428" s="100"/>
      <c r="D428" s="108"/>
      <c r="E428" s="108"/>
      <c r="F428" s="108"/>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2.75" customHeight="1" x14ac:dyDescent="0.2">
      <c r="A429" s="100"/>
      <c r="B429" s="100"/>
      <c r="C429" s="100"/>
      <c r="D429" s="108"/>
      <c r="E429" s="108"/>
      <c r="F429" s="108"/>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2.75" customHeight="1" x14ac:dyDescent="0.2">
      <c r="A430" s="100"/>
      <c r="B430" s="100"/>
      <c r="C430" s="100"/>
      <c r="D430" s="108"/>
      <c r="E430" s="108"/>
      <c r="F430" s="108"/>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2.75" customHeight="1" x14ac:dyDescent="0.2">
      <c r="A431" s="100"/>
      <c r="B431" s="100"/>
      <c r="C431" s="100"/>
      <c r="D431" s="108"/>
      <c r="E431" s="108"/>
      <c r="F431" s="108"/>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2.75" customHeight="1" x14ac:dyDescent="0.2">
      <c r="A432" s="100"/>
      <c r="B432" s="100"/>
      <c r="C432" s="100"/>
      <c r="D432" s="108"/>
      <c r="E432" s="108"/>
      <c r="F432" s="108"/>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2.75" customHeight="1" x14ac:dyDescent="0.2">
      <c r="A433" s="100"/>
      <c r="B433" s="100"/>
      <c r="C433" s="100"/>
      <c r="D433" s="108"/>
      <c r="E433" s="108"/>
      <c r="F433" s="108"/>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2.75" customHeight="1" x14ac:dyDescent="0.2">
      <c r="A434" s="100"/>
      <c r="B434" s="100"/>
      <c r="C434" s="100"/>
      <c r="D434" s="108"/>
      <c r="E434" s="108"/>
      <c r="F434" s="108"/>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2.75" customHeight="1" x14ac:dyDescent="0.2">
      <c r="A435" s="100"/>
      <c r="B435" s="100"/>
      <c r="C435" s="100"/>
      <c r="D435" s="108"/>
      <c r="E435" s="108"/>
      <c r="F435" s="108"/>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2.75" customHeight="1" x14ac:dyDescent="0.2">
      <c r="A436" s="100"/>
      <c r="B436" s="100"/>
      <c r="C436" s="100"/>
      <c r="D436" s="108"/>
      <c r="E436" s="108"/>
      <c r="F436" s="108"/>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2.75" customHeight="1" x14ac:dyDescent="0.2">
      <c r="A437" s="100"/>
      <c r="B437" s="100"/>
      <c r="C437" s="100"/>
      <c r="D437" s="108"/>
      <c r="E437" s="108"/>
      <c r="F437" s="108"/>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2.75" customHeight="1" x14ac:dyDescent="0.2">
      <c r="A438" s="100"/>
      <c r="B438" s="100"/>
      <c r="C438" s="100"/>
      <c r="D438" s="108"/>
      <c r="E438" s="108"/>
      <c r="F438" s="108"/>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2.75" customHeight="1" x14ac:dyDescent="0.2">
      <c r="A439" s="100"/>
      <c r="B439" s="100"/>
      <c r="C439" s="100"/>
      <c r="D439" s="108"/>
      <c r="E439" s="108"/>
      <c r="F439" s="108"/>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2.75" customHeight="1" x14ac:dyDescent="0.2">
      <c r="A440" s="100"/>
      <c r="B440" s="100"/>
      <c r="C440" s="100"/>
      <c r="D440" s="108"/>
      <c r="E440" s="108"/>
      <c r="F440" s="108"/>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2.75" customHeight="1" x14ac:dyDescent="0.2">
      <c r="A441" s="100"/>
      <c r="B441" s="100"/>
      <c r="C441" s="100"/>
      <c r="D441" s="108"/>
      <c r="E441" s="108"/>
      <c r="F441" s="108"/>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2.75" customHeight="1" x14ac:dyDescent="0.2">
      <c r="A442" s="100"/>
      <c r="B442" s="100"/>
      <c r="C442" s="100"/>
      <c r="D442" s="108"/>
      <c r="E442" s="108"/>
      <c r="F442" s="108"/>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2.75" customHeight="1" x14ac:dyDescent="0.2">
      <c r="A443" s="100"/>
      <c r="B443" s="100"/>
      <c r="C443" s="100"/>
      <c r="D443" s="108"/>
      <c r="E443" s="108"/>
      <c r="F443" s="108"/>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2.75" customHeight="1" x14ac:dyDescent="0.2">
      <c r="A444" s="100"/>
      <c r="B444" s="100"/>
      <c r="C444" s="100"/>
      <c r="D444" s="108"/>
      <c r="E444" s="108"/>
      <c r="F444" s="108"/>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2.75" customHeight="1" x14ac:dyDescent="0.2">
      <c r="A445" s="100"/>
      <c r="B445" s="100"/>
      <c r="C445" s="100"/>
      <c r="D445" s="108"/>
      <c r="E445" s="108"/>
      <c r="F445" s="108"/>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2.75" customHeight="1" x14ac:dyDescent="0.2">
      <c r="A446" s="100"/>
      <c r="B446" s="100"/>
      <c r="C446" s="100"/>
      <c r="D446" s="108"/>
      <c r="E446" s="108"/>
      <c r="F446" s="108"/>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2.75" customHeight="1" x14ac:dyDescent="0.2">
      <c r="A447" s="100"/>
      <c r="B447" s="100"/>
      <c r="C447" s="100"/>
      <c r="D447" s="108"/>
      <c r="E447" s="108"/>
      <c r="F447" s="108"/>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2.75" customHeight="1" x14ac:dyDescent="0.2">
      <c r="A448" s="100"/>
      <c r="B448" s="100"/>
      <c r="C448" s="100"/>
      <c r="D448" s="108"/>
      <c r="E448" s="108"/>
      <c r="F448" s="108"/>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2.75" customHeight="1" x14ac:dyDescent="0.2">
      <c r="A449" s="100"/>
      <c r="B449" s="100"/>
      <c r="C449" s="100"/>
      <c r="D449" s="108"/>
      <c r="E449" s="108"/>
      <c r="F449" s="108"/>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2.75" customHeight="1" x14ac:dyDescent="0.2">
      <c r="A450" s="100"/>
      <c r="B450" s="100"/>
      <c r="C450" s="100"/>
      <c r="D450" s="108"/>
      <c r="E450" s="108"/>
      <c r="F450" s="108"/>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2.75" customHeight="1" x14ac:dyDescent="0.2">
      <c r="A451" s="100"/>
      <c r="B451" s="100"/>
      <c r="C451" s="100"/>
      <c r="D451" s="108"/>
      <c r="E451" s="108"/>
      <c r="F451" s="108"/>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2.75" customHeight="1" x14ac:dyDescent="0.2">
      <c r="A452" s="100"/>
      <c r="B452" s="100"/>
      <c r="C452" s="100"/>
      <c r="D452" s="108"/>
      <c r="E452" s="108"/>
      <c r="F452" s="108"/>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2.75" customHeight="1" x14ac:dyDescent="0.2">
      <c r="A453" s="100"/>
      <c r="B453" s="100"/>
      <c r="C453" s="100"/>
      <c r="D453" s="108"/>
      <c r="E453" s="108"/>
      <c r="F453" s="108"/>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2.75" customHeight="1" x14ac:dyDescent="0.2">
      <c r="A454" s="100"/>
      <c r="B454" s="100"/>
      <c r="C454" s="100"/>
      <c r="D454" s="108"/>
      <c r="E454" s="108"/>
      <c r="F454" s="108"/>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2.75" customHeight="1" x14ac:dyDescent="0.2">
      <c r="A455" s="100"/>
      <c r="B455" s="100"/>
      <c r="C455" s="100"/>
      <c r="D455" s="108"/>
      <c r="E455" s="108"/>
      <c r="F455" s="108"/>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2.75" customHeight="1" x14ac:dyDescent="0.2">
      <c r="A456" s="100"/>
      <c r="B456" s="100"/>
      <c r="C456" s="100"/>
      <c r="D456" s="108"/>
      <c r="E456" s="108"/>
      <c r="F456" s="108"/>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2.75" customHeight="1" x14ac:dyDescent="0.2">
      <c r="A457" s="100"/>
      <c r="B457" s="100"/>
      <c r="C457" s="100"/>
      <c r="D457" s="108"/>
      <c r="E457" s="108"/>
      <c r="F457" s="108"/>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2.75" customHeight="1" x14ac:dyDescent="0.2">
      <c r="A458" s="100"/>
      <c r="B458" s="100"/>
      <c r="C458" s="100"/>
      <c r="D458" s="108"/>
      <c r="E458" s="108"/>
      <c r="F458" s="108"/>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2.75" customHeight="1" x14ac:dyDescent="0.2">
      <c r="A459" s="100"/>
      <c r="B459" s="100"/>
      <c r="C459" s="100"/>
      <c r="D459" s="108"/>
      <c r="E459" s="108"/>
      <c r="F459" s="108"/>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2.75" customHeight="1" x14ac:dyDescent="0.2">
      <c r="A460" s="100"/>
      <c r="B460" s="100"/>
      <c r="C460" s="100"/>
      <c r="D460" s="108"/>
      <c r="E460" s="108"/>
      <c r="F460" s="108"/>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2.75" customHeight="1" x14ac:dyDescent="0.2">
      <c r="A461" s="100"/>
      <c r="B461" s="100"/>
      <c r="C461" s="100"/>
      <c r="D461" s="108"/>
      <c r="E461" s="108"/>
      <c r="F461" s="108"/>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2.75" customHeight="1" x14ac:dyDescent="0.2">
      <c r="A462" s="100"/>
      <c r="B462" s="100"/>
      <c r="C462" s="100"/>
      <c r="D462" s="108"/>
      <c r="E462" s="108"/>
      <c r="F462" s="108"/>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2.75" customHeight="1" x14ac:dyDescent="0.2">
      <c r="A463" s="100"/>
      <c r="B463" s="100"/>
      <c r="C463" s="100"/>
      <c r="D463" s="108"/>
      <c r="E463" s="108"/>
      <c r="F463" s="108"/>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2.75" customHeight="1" x14ac:dyDescent="0.2">
      <c r="A464" s="100"/>
      <c r="B464" s="100"/>
      <c r="C464" s="100"/>
      <c r="D464" s="108"/>
      <c r="E464" s="108"/>
      <c r="F464" s="108"/>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2.75" customHeight="1" x14ac:dyDescent="0.2">
      <c r="A465" s="100"/>
      <c r="B465" s="100"/>
      <c r="C465" s="100"/>
      <c r="D465" s="108"/>
      <c r="E465" s="108"/>
      <c r="F465" s="108"/>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2.75" customHeight="1" x14ac:dyDescent="0.2">
      <c r="A466" s="100"/>
      <c r="B466" s="100"/>
      <c r="C466" s="100"/>
      <c r="D466" s="108"/>
      <c r="E466" s="108"/>
      <c r="F466" s="108"/>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2.75" customHeight="1" x14ac:dyDescent="0.2">
      <c r="A467" s="100"/>
      <c r="B467" s="100"/>
      <c r="C467" s="100"/>
      <c r="D467" s="108"/>
      <c r="E467" s="108"/>
      <c r="F467" s="108"/>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2.75" customHeight="1" x14ac:dyDescent="0.2">
      <c r="A468" s="100"/>
      <c r="B468" s="100"/>
      <c r="C468" s="100"/>
      <c r="D468" s="108"/>
      <c r="E468" s="108"/>
      <c r="F468" s="108"/>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2.75" customHeight="1" x14ac:dyDescent="0.2">
      <c r="A469" s="100"/>
      <c r="B469" s="100"/>
      <c r="C469" s="100"/>
      <c r="D469" s="108"/>
      <c r="E469" s="108"/>
      <c r="F469" s="108"/>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2.75" customHeight="1" x14ac:dyDescent="0.2">
      <c r="A470" s="100"/>
      <c r="B470" s="100"/>
      <c r="C470" s="100"/>
      <c r="D470" s="108"/>
      <c r="E470" s="108"/>
      <c r="F470" s="108"/>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2.75" customHeight="1" x14ac:dyDescent="0.2">
      <c r="A471" s="100"/>
      <c r="B471" s="100"/>
      <c r="C471" s="100"/>
      <c r="D471" s="108"/>
      <c r="E471" s="108"/>
      <c r="F471" s="108"/>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2.75" customHeight="1" x14ac:dyDescent="0.2">
      <c r="A472" s="100"/>
      <c r="B472" s="100"/>
      <c r="C472" s="100"/>
      <c r="D472" s="108"/>
      <c r="E472" s="108"/>
      <c r="F472" s="108"/>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2.75" customHeight="1" x14ac:dyDescent="0.2">
      <c r="A473" s="100"/>
      <c r="B473" s="100"/>
      <c r="C473" s="100"/>
      <c r="D473" s="108"/>
      <c r="E473" s="108"/>
      <c r="F473" s="108"/>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2.75" customHeight="1" x14ac:dyDescent="0.2">
      <c r="A474" s="100"/>
      <c r="B474" s="100"/>
      <c r="C474" s="100"/>
      <c r="D474" s="108"/>
      <c r="E474" s="108"/>
      <c r="F474" s="108"/>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2.75" customHeight="1" x14ac:dyDescent="0.2">
      <c r="A475" s="100"/>
      <c r="B475" s="100"/>
      <c r="C475" s="100"/>
      <c r="D475" s="108"/>
      <c r="E475" s="108"/>
      <c r="F475" s="108"/>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2.75" customHeight="1" x14ac:dyDescent="0.2">
      <c r="A476" s="100"/>
      <c r="B476" s="100"/>
      <c r="C476" s="100"/>
      <c r="D476" s="108"/>
      <c r="E476" s="108"/>
      <c r="F476" s="108"/>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2.75" customHeight="1" x14ac:dyDescent="0.2">
      <c r="A477" s="100"/>
      <c r="B477" s="100"/>
      <c r="C477" s="100"/>
      <c r="D477" s="108"/>
      <c r="E477" s="108"/>
      <c r="F477" s="108"/>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2.75" customHeight="1" x14ac:dyDescent="0.2">
      <c r="A478" s="100"/>
      <c r="B478" s="100"/>
      <c r="C478" s="100"/>
      <c r="D478" s="108"/>
      <c r="E478" s="108"/>
      <c r="F478" s="108"/>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2.75" customHeight="1" x14ac:dyDescent="0.2">
      <c r="A479" s="100"/>
      <c r="B479" s="100"/>
      <c r="C479" s="100"/>
      <c r="D479" s="108"/>
      <c r="E479" s="108"/>
      <c r="F479" s="108"/>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2.75" customHeight="1" x14ac:dyDescent="0.2">
      <c r="A480" s="100"/>
      <c r="B480" s="100"/>
      <c r="C480" s="100"/>
      <c r="D480" s="108"/>
      <c r="E480" s="108"/>
      <c r="F480" s="108"/>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2.75" customHeight="1" x14ac:dyDescent="0.2">
      <c r="A481" s="100"/>
      <c r="B481" s="100"/>
      <c r="C481" s="100"/>
      <c r="D481" s="108"/>
      <c r="E481" s="108"/>
      <c r="F481" s="108"/>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2.75" customHeight="1" x14ac:dyDescent="0.2">
      <c r="A482" s="100"/>
      <c r="B482" s="100"/>
      <c r="C482" s="100"/>
      <c r="D482" s="108"/>
      <c r="E482" s="108"/>
      <c r="F482" s="108"/>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2.75" customHeight="1" x14ac:dyDescent="0.2">
      <c r="A483" s="100"/>
      <c r="B483" s="100"/>
      <c r="C483" s="100"/>
      <c r="D483" s="108"/>
      <c r="E483" s="108"/>
      <c r="F483" s="108"/>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2.75" customHeight="1" x14ac:dyDescent="0.2">
      <c r="A484" s="100"/>
      <c r="B484" s="100"/>
      <c r="C484" s="100"/>
      <c r="D484" s="108"/>
      <c r="E484" s="108"/>
      <c r="F484" s="108"/>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2.75" customHeight="1" x14ac:dyDescent="0.2">
      <c r="A485" s="100"/>
      <c r="B485" s="100"/>
      <c r="C485" s="100"/>
      <c r="D485" s="108"/>
      <c r="E485" s="108"/>
      <c r="F485" s="108"/>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2.75" customHeight="1" x14ac:dyDescent="0.2">
      <c r="A486" s="100"/>
      <c r="B486" s="100"/>
      <c r="C486" s="100"/>
      <c r="D486" s="108"/>
      <c r="E486" s="108"/>
      <c r="F486" s="108"/>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2.75" customHeight="1" x14ac:dyDescent="0.2">
      <c r="A487" s="100"/>
      <c r="B487" s="100"/>
      <c r="C487" s="100"/>
      <c r="D487" s="108"/>
      <c r="E487" s="108"/>
      <c r="F487" s="108"/>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2.75" customHeight="1" x14ac:dyDescent="0.2">
      <c r="A488" s="100"/>
      <c r="B488" s="100"/>
      <c r="C488" s="100"/>
      <c r="D488" s="108"/>
      <c r="E488" s="108"/>
      <c r="F488" s="108"/>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2.75" customHeight="1" x14ac:dyDescent="0.2">
      <c r="A489" s="100"/>
      <c r="B489" s="100"/>
      <c r="C489" s="100"/>
      <c r="D489" s="108"/>
      <c r="E489" s="108"/>
      <c r="F489" s="108"/>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2.75" customHeight="1" x14ac:dyDescent="0.2">
      <c r="A490" s="100"/>
      <c r="B490" s="100"/>
      <c r="C490" s="100"/>
      <c r="D490" s="108"/>
      <c r="E490" s="108"/>
      <c r="F490" s="108"/>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2.75" customHeight="1" x14ac:dyDescent="0.2">
      <c r="A491" s="100"/>
      <c r="B491" s="100"/>
      <c r="C491" s="100"/>
      <c r="D491" s="108"/>
      <c r="E491" s="108"/>
      <c r="F491" s="108"/>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2.75" customHeight="1" x14ac:dyDescent="0.2">
      <c r="A492" s="100"/>
      <c r="B492" s="100"/>
      <c r="C492" s="100"/>
      <c r="D492" s="108"/>
      <c r="E492" s="108"/>
      <c r="F492" s="108"/>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2.75" customHeight="1" x14ac:dyDescent="0.2">
      <c r="A493" s="100"/>
      <c r="B493" s="100"/>
      <c r="C493" s="100"/>
      <c r="D493" s="108"/>
      <c r="E493" s="108"/>
      <c r="F493" s="108"/>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2.75" customHeight="1" x14ac:dyDescent="0.2">
      <c r="A494" s="100"/>
      <c r="B494" s="100"/>
      <c r="C494" s="100"/>
      <c r="D494" s="108"/>
      <c r="E494" s="108"/>
      <c r="F494" s="108"/>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2.75" customHeight="1" x14ac:dyDescent="0.2">
      <c r="A495" s="100"/>
      <c r="B495" s="100"/>
      <c r="C495" s="100"/>
      <c r="D495" s="108"/>
      <c r="E495" s="108"/>
      <c r="F495" s="108"/>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2.75" customHeight="1" x14ac:dyDescent="0.2">
      <c r="A496" s="100"/>
      <c r="B496" s="100"/>
      <c r="C496" s="100"/>
      <c r="D496" s="108"/>
      <c r="E496" s="108"/>
      <c r="F496" s="108"/>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2.75" customHeight="1" x14ac:dyDescent="0.2">
      <c r="A497" s="100"/>
      <c r="B497" s="100"/>
      <c r="C497" s="100"/>
      <c r="D497" s="108"/>
      <c r="E497" s="108"/>
      <c r="F497" s="108"/>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2.75" customHeight="1" x14ac:dyDescent="0.2">
      <c r="A498" s="100"/>
      <c r="B498" s="100"/>
      <c r="C498" s="100"/>
      <c r="D498" s="108"/>
      <c r="E498" s="108"/>
      <c r="F498" s="108"/>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2.75" customHeight="1" x14ac:dyDescent="0.2">
      <c r="A499" s="100"/>
      <c r="B499" s="100"/>
      <c r="C499" s="100"/>
      <c r="D499" s="108"/>
      <c r="E499" s="108"/>
      <c r="F499" s="108"/>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2.75" customHeight="1" x14ac:dyDescent="0.2">
      <c r="A500" s="100"/>
      <c r="B500" s="100"/>
      <c r="C500" s="100"/>
      <c r="D500" s="108"/>
      <c r="E500" s="108"/>
      <c r="F500" s="108"/>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2.75" customHeight="1" x14ac:dyDescent="0.2">
      <c r="A501" s="100"/>
      <c r="B501" s="100"/>
      <c r="C501" s="100"/>
      <c r="D501" s="108"/>
      <c r="E501" s="108"/>
      <c r="F501" s="108"/>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2.75" customHeight="1" x14ac:dyDescent="0.2">
      <c r="A502" s="100"/>
      <c r="B502" s="100"/>
      <c r="C502" s="100"/>
      <c r="D502" s="108"/>
      <c r="E502" s="108"/>
      <c r="F502" s="108"/>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2.75" customHeight="1" x14ac:dyDescent="0.2">
      <c r="A503" s="100"/>
      <c r="B503" s="100"/>
      <c r="C503" s="100"/>
      <c r="D503" s="108"/>
      <c r="E503" s="108"/>
      <c r="F503" s="108"/>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2.75" customHeight="1" x14ac:dyDescent="0.2">
      <c r="A504" s="100"/>
      <c r="B504" s="100"/>
      <c r="C504" s="100"/>
      <c r="D504" s="108"/>
      <c r="E504" s="108"/>
      <c r="F504" s="108"/>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2.75" customHeight="1" x14ac:dyDescent="0.2">
      <c r="A505" s="100"/>
      <c r="B505" s="100"/>
      <c r="C505" s="100"/>
      <c r="D505" s="108"/>
      <c r="E505" s="108"/>
      <c r="F505" s="108"/>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2.75" customHeight="1" x14ac:dyDescent="0.2">
      <c r="A506" s="100"/>
      <c r="B506" s="100"/>
      <c r="C506" s="100"/>
      <c r="D506" s="108"/>
      <c r="E506" s="108"/>
      <c r="F506" s="108"/>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2.75" customHeight="1" x14ac:dyDescent="0.2">
      <c r="A507" s="100"/>
      <c r="B507" s="100"/>
      <c r="C507" s="100"/>
      <c r="D507" s="108"/>
      <c r="E507" s="108"/>
      <c r="F507" s="108"/>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2.75" customHeight="1" x14ac:dyDescent="0.2">
      <c r="A508" s="100"/>
      <c r="B508" s="100"/>
      <c r="C508" s="100"/>
      <c r="D508" s="108"/>
      <c r="E508" s="108"/>
      <c r="F508" s="108"/>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2.75" customHeight="1" x14ac:dyDescent="0.2">
      <c r="A509" s="100"/>
      <c r="B509" s="100"/>
      <c r="C509" s="100"/>
      <c r="D509" s="108"/>
      <c r="E509" s="108"/>
      <c r="F509" s="108"/>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2.75" customHeight="1" x14ac:dyDescent="0.2">
      <c r="A510" s="100"/>
      <c r="B510" s="100"/>
      <c r="C510" s="100"/>
      <c r="D510" s="108"/>
      <c r="E510" s="108"/>
      <c r="F510" s="108"/>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2.75" customHeight="1" x14ac:dyDescent="0.2">
      <c r="A511" s="100"/>
      <c r="B511" s="100"/>
      <c r="C511" s="100"/>
      <c r="D511" s="108"/>
      <c r="E511" s="108"/>
      <c r="F511" s="108"/>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2.75" customHeight="1" x14ac:dyDescent="0.2">
      <c r="A512" s="100"/>
      <c r="B512" s="100"/>
      <c r="C512" s="100"/>
      <c r="D512" s="108"/>
      <c r="E512" s="108"/>
      <c r="F512" s="108"/>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2.75" customHeight="1" x14ac:dyDescent="0.2">
      <c r="A513" s="100"/>
      <c r="B513" s="100"/>
      <c r="C513" s="100"/>
      <c r="D513" s="108"/>
      <c r="E513" s="108"/>
      <c r="F513" s="108"/>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2.75" customHeight="1" x14ac:dyDescent="0.2">
      <c r="A514" s="100"/>
      <c r="B514" s="100"/>
      <c r="C514" s="100"/>
      <c r="D514" s="108"/>
      <c r="E514" s="108"/>
      <c r="F514" s="108"/>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2.75" customHeight="1" x14ac:dyDescent="0.2">
      <c r="A515" s="100"/>
      <c r="B515" s="100"/>
      <c r="C515" s="100"/>
      <c r="D515" s="108"/>
      <c r="E515" s="108"/>
      <c r="F515" s="108"/>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2.75" customHeight="1" x14ac:dyDescent="0.2">
      <c r="A516" s="100"/>
      <c r="B516" s="100"/>
      <c r="C516" s="100"/>
      <c r="D516" s="108"/>
      <c r="E516" s="108"/>
      <c r="F516" s="108"/>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2.75" customHeight="1" x14ac:dyDescent="0.2">
      <c r="A517" s="100"/>
      <c r="B517" s="100"/>
      <c r="C517" s="100"/>
      <c r="D517" s="108"/>
      <c r="E517" s="108"/>
      <c r="F517" s="108"/>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2.75" customHeight="1" x14ac:dyDescent="0.2">
      <c r="A518" s="100"/>
      <c r="B518" s="100"/>
      <c r="C518" s="100"/>
      <c r="D518" s="108"/>
      <c r="E518" s="108"/>
      <c r="F518" s="108"/>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2.75" customHeight="1" x14ac:dyDescent="0.2">
      <c r="A519" s="100"/>
      <c r="B519" s="100"/>
      <c r="C519" s="100"/>
      <c r="D519" s="108"/>
      <c r="E519" s="108"/>
      <c r="F519" s="108"/>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2.75" customHeight="1" x14ac:dyDescent="0.2">
      <c r="A520" s="100"/>
      <c r="B520" s="100"/>
      <c r="C520" s="100"/>
      <c r="D520" s="108"/>
      <c r="E520" s="108"/>
      <c r="F520" s="108"/>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2.75" customHeight="1" x14ac:dyDescent="0.2">
      <c r="A521" s="100"/>
      <c r="B521" s="100"/>
      <c r="C521" s="100"/>
      <c r="D521" s="108"/>
      <c r="E521" s="108"/>
      <c r="F521" s="108"/>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2.75" customHeight="1" x14ac:dyDescent="0.2">
      <c r="A522" s="100"/>
      <c r="B522" s="100"/>
      <c r="C522" s="100"/>
      <c r="D522" s="108"/>
      <c r="E522" s="108"/>
      <c r="F522" s="108"/>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2.75" customHeight="1" x14ac:dyDescent="0.2">
      <c r="A523" s="100"/>
      <c r="B523" s="100"/>
      <c r="C523" s="100"/>
      <c r="D523" s="108"/>
      <c r="E523" s="108"/>
      <c r="F523" s="108"/>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2.75" customHeight="1" x14ac:dyDescent="0.2">
      <c r="A524" s="100"/>
      <c r="B524" s="100"/>
      <c r="C524" s="100"/>
      <c r="D524" s="108"/>
      <c r="E524" s="108"/>
      <c r="F524" s="108"/>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2.75" customHeight="1" x14ac:dyDescent="0.2">
      <c r="A525" s="100"/>
      <c r="B525" s="100"/>
      <c r="C525" s="100"/>
      <c r="D525" s="108"/>
      <c r="E525" s="108"/>
      <c r="F525" s="108"/>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2.75" customHeight="1" x14ac:dyDescent="0.2">
      <c r="A526" s="100"/>
      <c r="B526" s="100"/>
      <c r="C526" s="100"/>
      <c r="D526" s="108"/>
      <c r="E526" s="108"/>
      <c r="F526" s="108"/>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2.75" customHeight="1" x14ac:dyDescent="0.2">
      <c r="A527" s="100"/>
      <c r="B527" s="100"/>
      <c r="C527" s="100"/>
      <c r="D527" s="108"/>
      <c r="E527" s="108"/>
      <c r="F527" s="108"/>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2.75" customHeight="1" x14ac:dyDescent="0.2">
      <c r="A528" s="100"/>
      <c r="B528" s="100"/>
      <c r="C528" s="100"/>
      <c r="D528" s="108"/>
      <c r="E528" s="108"/>
      <c r="F528" s="108"/>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2.75" customHeight="1" x14ac:dyDescent="0.2">
      <c r="A529" s="100"/>
      <c r="B529" s="100"/>
      <c r="C529" s="100"/>
      <c r="D529" s="108"/>
      <c r="E529" s="108"/>
      <c r="F529" s="108"/>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2.75" customHeight="1" x14ac:dyDescent="0.2">
      <c r="A530" s="100"/>
      <c r="B530" s="100"/>
      <c r="C530" s="100"/>
      <c r="D530" s="108"/>
      <c r="E530" s="108"/>
      <c r="F530" s="108"/>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2.75" customHeight="1" x14ac:dyDescent="0.2">
      <c r="A531" s="100"/>
      <c r="B531" s="100"/>
      <c r="C531" s="100"/>
      <c r="D531" s="108"/>
      <c r="E531" s="108"/>
      <c r="F531" s="108"/>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2.75" customHeight="1" x14ac:dyDescent="0.2">
      <c r="A532" s="100"/>
      <c r="B532" s="100"/>
      <c r="C532" s="100"/>
      <c r="D532" s="108"/>
      <c r="E532" s="108"/>
      <c r="F532" s="108"/>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2.75" customHeight="1" x14ac:dyDescent="0.2">
      <c r="A533" s="100"/>
      <c r="B533" s="100"/>
      <c r="C533" s="100"/>
      <c r="D533" s="108"/>
      <c r="E533" s="108"/>
      <c r="F533" s="108"/>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2.75" customHeight="1" x14ac:dyDescent="0.2">
      <c r="A534" s="100"/>
      <c r="B534" s="100"/>
      <c r="C534" s="100"/>
      <c r="D534" s="108"/>
      <c r="E534" s="108"/>
      <c r="F534" s="108"/>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2.75" customHeight="1" x14ac:dyDescent="0.2">
      <c r="A535" s="100"/>
      <c r="B535" s="100"/>
      <c r="C535" s="100"/>
      <c r="D535" s="108"/>
      <c r="E535" s="108"/>
      <c r="F535" s="108"/>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2.75" customHeight="1" x14ac:dyDescent="0.2">
      <c r="A536" s="100"/>
      <c r="B536" s="100"/>
      <c r="C536" s="100"/>
      <c r="D536" s="108"/>
      <c r="E536" s="108"/>
      <c r="F536" s="108"/>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2.75" customHeight="1" x14ac:dyDescent="0.2">
      <c r="A537" s="100"/>
      <c r="B537" s="100"/>
      <c r="C537" s="100"/>
      <c r="D537" s="108"/>
      <c r="E537" s="108"/>
      <c r="F537" s="108"/>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2.75" customHeight="1" x14ac:dyDescent="0.2">
      <c r="A538" s="100"/>
      <c r="B538" s="100"/>
      <c r="C538" s="100"/>
      <c r="D538" s="108"/>
      <c r="E538" s="108"/>
      <c r="F538" s="108"/>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2.75" customHeight="1" x14ac:dyDescent="0.2">
      <c r="A539" s="100"/>
      <c r="B539" s="100"/>
      <c r="C539" s="100"/>
      <c r="D539" s="108"/>
      <c r="E539" s="108"/>
      <c r="F539" s="108"/>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2.75" customHeight="1" x14ac:dyDescent="0.2">
      <c r="A540" s="100"/>
      <c r="B540" s="100"/>
      <c r="C540" s="100"/>
      <c r="D540" s="108"/>
      <c r="E540" s="108"/>
      <c r="F540" s="108"/>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2.75" customHeight="1" x14ac:dyDescent="0.2">
      <c r="A541" s="100"/>
      <c r="B541" s="100"/>
      <c r="C541" s="100"/>
      <c r="D541" s="108"/>
      <c r="E541" s="108"/>
      <c r="F541" s="108"/>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2.75" customHeight="1" x14ac:dyDescent="0.2">
      <c r="A542" s="100"/>
      <c r="B542" s="100"/>
      <c r="C542" s="100"/>
      <c r="D542" s="108"/>
      <c r="E542" s="108"/>
      <c r="F542" s="108"/>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2.75" customHeight="1" x14ac:dyDescent="0.2">
      <c r="A543" s="100"/>
      <c r="B543" s="100"/>
      <c r="C543" s="100"/>
      <c r="D543" s="108"/>
      <c r="E543" s="108"/>
      <c r="F543" s="108"/>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2.75" customHeight="1" x14ac:dyDescent="0.2">
      <c r="A544" s="100"/>
      <c r="B544" s="100"/>
      <c r="C544" s="100"/>
      <c r="D544" s="108"/>
      <c r="E544" s="108"/>
      <c r="F544" s="108"/>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2.75" customHeight="1" x14ac:dyDescent="0.2">
      <c r="A545" s="100"/>
      <c r="B545" s="100"/>
      <c r="C545" s="100"/>
      <c r="D545" s="108"/>
      <c r="E545" s="108"/>
      <c r="F545" s="108"/>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2.75" customHeight="1" x14ac:dyDescent="0.2">
      <c r="A546" s="100"/>
      <c r="B546" s="100"/>
      <c r="C546" s="100"/>
      <c r="D546" s="108"/>
      <c r="E546" s="108"/>
      <c r="F546" s="108"/>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2.75" customHeight="1" x14ac:dyDescent="0.2">
      <c r="A547" s="100"/>
      <c r="B547" s="100"/>
      <c r="C547" s="100"/>
      <c r="D547" s="108"/>
      <c r="E547" s="108"/>
      <c r="F547" s="108"/>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2.75" customHeight="1" x14ac:dyDescent="0.2">
      <c r="A548" s="100"/>
      <c r="B548" s="100"/>
      <c r="C548" s="100"/>
      <c r="D548" s="108"/>
      <c r="E548" s="108"/>
      <c r="F548" s="108"/>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2.75" customHeight="1" x14ac:dyDescent="0.2">
      <c r="A549" s="100"/>
      <c r="B549" s="100"/>
      <c r="C549" s="100"/>
      <c r="D549" s="108"/>
      <c r="E549" s="108"/>
      <c r="F549" s="108"/>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2.75" customHeight="1" x14ac:dyDescent="0.2">
      <c r="A550" s="100"/>
      <c r="B550" s="100"/>
      <c r="C550" s="100"/>
      <c r="D550" s="108"/>
      <c r="E550" s="108"/>
      <c r="F550" s="108"/>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2.75" customHeight="1" x14ac:dyDescent="0.2">
      <c r="A551" s="100"/>
      <c r="B551" s="100"/>
      <c r="C551" s="100"/>
      <c r="D551" s="108"/>
      <c r="E551" s="108"/>
      <c r="F551" s="108"/>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2.75" customHeight="1" x14ac:dyDescent="0.2">
      <c r="A552" s="100"/>
      <c r="B552" s="100"/>
      <c r="C552" s="100"/>
      <c r="D552" s="108"/>
      <c r="E552" s="108"/>
      <c r="F552" s="108"/>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2.75" customHeight="1" x14ac:dyDescent="0.2">
      <c r="A553" s="100"/>
      <c r="B553" s="100"/>
      <c r="C553" s="100"/>
      <c r="D553" s="108"/>
      <c r="E553" s="108"/>
      <c r="F553" s="108"/>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2.75" customHeight="1" x14ac:dyDescent="0.2">
      <c r="A554" s="100"/>
      <c r="B554" s="100"/>
      <c r="C554" s="100"/>
      <c r="D554" s="108"/>
      <c r="E554" s="108"/>
      <c r="F554" s="108"/>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2.75" customHeight="1" x14ac:dyDescent="0.2">
      <c r="A555" s="100"/>
      <c r="B555" s="100"/>
      <c r="C555" s="100"/>
      <c r="D555" s="108"/>
      <c r="E555" s="108"/>
      <c r="F555" s="108"/>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2.75" customHeight="1" x14ac:dyDescent="0.2">
      <c r="A556" s="100"/>
      <c r="B556" s="100"/>
      <c r="C556" s="100"/>
      <c r="D556" s="108"/>
      <c r="E556" s="108"/>
      <c r="F556" s="108"/>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2.75" customHeight="1" x14ac:dyDescent="0.2">
      <c r="A557" s="100"/>
      <c r="B557" s="100"/>
      <c r="C557" s="100"/>
      <c r="D557" s="108"/>
      <c r="E557" s="108"/>
      <c r="F557" s="108"/>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2.75" customHeight="1" x14ac:dyDescent="0.2">
      <c r="A558" s="100"/>
      <c r="B558" s="100"/>
      <c r="C558" s="100"/>
      <c r="D558" s="108"/>
      <c r="E558" s="108"/>
      <c r="F558" s="108"/>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2.75" customHeight="1" x14ac:dyDescent="0.2">
      <c r="A559" s="100"/>
      <c r="B559" s="100"/>
      <c r="C559" s="100"/>
      <c r="D559" s="108"/>
      <c r="E559" s="108"/>
      <c r="F559" s="108"/>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2.75" customHeight="1" x14ac:dyDescent="0.2">
      <c r="A560" s="100"/>
      <c r="B560" s="100"/>
      <c r="C560" s="100"/>
      <c r="D560" s="108"/>
      <c r="E560" s="108"/>
      <c r="F560" s="108"/>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2.75" customHeight="1" x14ac:dyDescent="0.2">
      <c r="A561" s="100"/>
      <c r="B561" s="100"/>
      <c r="C561" s="100"/>
      <c r="D561" s="108"/>
      <c r="E561" s="108"/>
      <c r="F561" s="108"/>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2.75" customHeight="1" x14ac:dyDescent="0.2">
      <c r="A562" s="100"/>
      <c r="B562" s="100"/>
      <c r="C562" s="100"/>
      <c r="D562" s="108"/>
      <c r="E562" s="108"/>
      <c r="F562" s="108"/>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2.75" customHeight="1" x14ac:dyDescent="0.2">
      <c r="A563" s="100"/>
      <c r="B563" s="100"/>
      <c r="C563" s="100"/>
      <c r="D563" s="108"/>
      <c r="E563" s="108"/>
      <c r="F563" s="108"/>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2.75" customHeight="1" x14ac:dyDescent="0.2">
      <c r="A564" s="100"/>
      <c r="B564" s="100"/>
      <c r="C564" s="100"/>
      <c r="D564" s="108"/>
      <c r="E564" s="108"/>
      <c r="F564" s="108"/>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2.75" customHeight="1" x14ac:dyDescent="0.2">
      <c r="A565" s="100"/>
      <c r="B565" s="100"/>
      <c r="C565" s="100"/>
      <c r="D565" s="108"/>
      <c r="E565" s="108"/>
      <c r="F565" s="108"/>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2.75" customHeight="1" x14ac:dyDescent="0.2">
      <c r="A566" s="100"/>
      <c r="B566" s="100"/>
      <c r="C566" s="100"/>
      <c r="D566" s="108"/>
      <c r="E566" s="108"/>
      <c r="F566" s="108"/>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2.75" customHeight="1" x14ac:dyDescent="0.2">
      <c r="A567" s="100"/>
      <c r="B567" s="100"/>
      <c r="C567" s="100"/>
      <c r="D567" s="108"/>
      <c r="E567" s="108"/>
      <c r="F567" s="108"/>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2.75" customHeight="1" x14ac:dyDescent="0.2">
      <c r="A568" s="100"/>
      <c r="B568" s="100"/>
      <c r="C568" s="100"/>
      <c r="D568" s="108"/>
      <c r="E568" s="108"/>
      <c r="F568" s="108"/>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2.75" customHeight="1" x14ac:dyDescent="0.2">
      <c r="A569" s="100"/>
      <c r="B569" s="100"/>
      <c r="C569" s="100"/>
      <c r="D569" s="108"/>
      <c r="E569" s="108"/>
      <c r="F569" s="108"/>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2.75" customHeight="1" x14ac:dyDescent="0.2">
      <c r="A570" s="100"/>
      <c r="B570" s="100"/>
      <c r="C570" s="100"/>
      <c r="D570" s="108"/>
      <c r="E570" s="108"/>
      <c r="F570" s="108"/>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2.75" customHeight="1" x14ac:dyDescent="0.2">
      <c r="A571" s="100"/>
      <c r="B571" s="100"/>
      <c r="C571" s="100"/>
      <c r="D571" s="108"/>
      <c r="E571" s="108"/>
      <c r="F571" s="108"/>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2.75" customHeight="1" x14ac:dyDescent="0.2">
      <c r="A572" s="100"/>
      <c r="B572" s="100"/>
      <c r="C572" s="100"/>
      <c r="D572" s="108"/>
      <c r="E572" s="108"/>
      <c r="F572" s="108"/>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2.75" customHeight="1" x14ac:dyDescent="0.2">
      <c r="A573" s="100"/>
      <c r="B573" s="100"/>
      <c r="C573" s="100"/>
      <c r="D573" s="108"/>
      <c r="E573" s="108"/>
      <c r="F573" s="108"/>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2.75" customHeight="1" x14ac:dyDescent="0.2">
      <c r="A574" s="100"/>
      <c r="B574" s="100"/>
      <c r="C574" s="100"/>
      <c r="D574" s="108"/>
      <c r="E574" s="108"/>
      <c r="F574" s="108"/>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2.75" customHeight="1" x14ac:dyDescent="0.2">
      <c r="A575" s="100"/>
      <c r="B575" s="100"/>
      <c r="C575" s="100"/>
      <c r="D575" s="108"/>
      <c r="E575" s="108"/>
      <c r="F575" s="108"/>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2.75" customHeight="1" x14ac:dyDescent="0.2">
      <c r="A576" s="100"/>
      <c r="B576" s="100"/>
      <c r="C576" s="100"/>
      <c r="D576" s="108"/>
      <c r="E576" s="108"/>
      <c r="F576" s="108"/>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2.75" customHeight="1" x14ac:dyDescent="0.2">
      <c r="A577" s="100"/>
      <c r="B577" s="100"/>
      <c r="C577" s="100"/>
      <c r="D577" s="108"/>
      <c r="E577" s="108"/>
      <c r="F577" s="108"/>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2.75" customHeight="1" x14ac:dyDescent="0.2">
      <c r="A578" s="100"/>
      <c r="B578" s="100"/>
      <c r="C578" s="100"/>
      <c r="D578" s="108"/>
      <c r="E578" s="108"/>
      <c r="F578" s="108"/>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2.75" customHeight="1" x14ac:dyDescent="0.2">
      <c r="A579" s="100"/>
      <c r="B579" s="100"/>
      <c r="C579" s="100"/>
      <c r="D579" s="108"/>
      <c r="E579" s="108"/>
      <c r="F579" s="108"/>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2.75" customHeight="1" x14ac:dyDescent="0.2">
      <c r="A580" s="100"/>
      <c r="B580" s="100"/>
      <c r="C580" s="100"/>
      <c r="D580" s="108"/>
      <c r="E580" s="108"/>
      <c r="F580" s="108"/>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2.75" customHeight="1" x14ac:dyDescent="0.2">
      <c r="A581" s="100"/>
      <c r="B581" s="100"/>
      <c r="C581" s="100"/>
      <c r="D581" s="108"/>
      <c r="E581" s="108"/>
      <c r="F581" s="108"/>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2.75" customHeight="1" x14ac:dyDescent="0.2">
      <c r="A582" s="100"/>
      <c r="B582" s="100"/>
      <c r="C582" s="100"/>
      <c r="D582" s="108"/>
      <c r="E582" s="108"/>
      <c r="F582" s="108"/>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2.75" customHeight="1" x14ac:dyDescent="0.2">
      <c r="A583" s="100"/>
      <c r="B583" s="100"/>
      <c r="C583" s="100"/>
      <c r="D583" s="108"/>
      <c r="E583" s="108"/>
      <c r="F583" s="108"/>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2.75" customHeight="1" x14ac:dyDescent="0.2">
      <c r="A584" s="100"/>
      <c r="B584" s="100"/>
      <c r="C584" s="100"/>
      <c r="D584" s="108"/>
      <c r="E584" s="108"/>
      <c r="F584" s="108"/>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2.75" customHeight="1" x14ac:dyDescent="0.2">
      <c r="A585" s="100"/>
      <c r="B585" s="100"/>
      <c r="C585" s="100"/>
      <c r="D585" s="108"/>
      <c r="E585" s="108"/>
      <c r="F585" s="108"/>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2.75" customHeight="1" x14ac:dyDescent="0.2">
      <c r="A586" s="100"/>
      <c r="B586" s="100"/>
      <c r="C586" s="100"/>
      <c r="D586" s="108"/>
      <c r="E586" s="108"/>
      <c r="F586" s="108"/>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2.75" customHeight="1" x14ac:dyDescent="0.2">
      <c r="A587" s="100"/>
      <c r="B587" s="100"/>
      <c r="C587" s="100"/>
      <c r="D587" s="108"/>
      <c r="E587" s="108"/>
      <c r="F587" s="108"/>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2.75" customHeight="1" x14ac:dyDescent="0.2">
      <c r="A588" s="100"/>
      <c r="B588" s="100"/>
      <c r="C588" s="100"/>
      <c r="D588" s="108"/>
      <c r="E588" s="108"/>
      <c r="F588" s="108"/>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2.75" customHeight="1" x14ac:dyDescent="0.2">
      <c r="A589" s="100"/>
      <c r="B589" s="100"/>
      <c r="C589" s="100"/>
      <c r="D589" s="108"/>
      <c r="E589" s="108"/>
      <c r="F589" s="108"/>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2.75" customHeight="1" x14ac:dyDescent="0.2">
      <c r="A590" s="100"/>
      <c r="B590" s="100"/>
      <c r="C590" s="100"/>
      <c r="D590" s="108"/>
      <c r="E590" s="108"/>
      <c r="F590" s="108"/>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2.75" customHeight="1" x14ac:dyDescent="0.2">
      <c r="A591" s="100"/>
      <c r="B591" s="100"/>
      <c r="C591" s="100"/>
      <c r="D591" s="108"/>
      <c r="E591" s="108"/>
      <c r="F591" s="108"/>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2.75" customHeight="1" x14ac:dyDescent="0.2">
      <c r="A592" s="100"/>
      <c r="B592" s="100"/>
      <c r="C592" s="100"/>
      <c r="D592" s="108"/>
      <c r="E592" s="108"/>
      <c r="F592" s="108"/>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2.75" customHeight="1" x14ac:dyDescent="0.2">
      <c r="A593" s="100"/>
      <c r="B593" s="100"/>
      <c r="C593" s="100"/>
      <c r="D593" s="108"/>
      <c r="E593" s="108"/>
      <c r="F593" s="108"/>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2.75" customHeight="1" x14ac:dyDescent="0.2">
      <c r="A594" s="100"/>
      <c r="B594" s="100"/>
      <c r="C594" s="100"/>
      <c r="D594" s="108"/>
      <c r="E594" s="108"/>
      <c r="F594" s="108"/>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2.75" customHeight="1" x14ac:dyDescent="0.2">
      <c r="A595" s="100"/>
      <c r="B595" s="100"/>
      <c r="C595" s="100"/>
      <c r="D595" s="108"/>
      <c r="E595" s="108"/>
      <c r="F595" s="108"/>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2.75" customHeight="1" x14ac:dyDescent="0.2">
      <c r="A596" s="100"/>
      <c r="B596" s="100"/>
      <c r="C596" s="100"/>
      <c r="D596" s="108"/>
      <c r="E596" s="108"/>
      <c r="F596" s="108"/>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2.75" customHeight="1" x14ac:dyDescent="0.2">
      <c r="A597" s="100"/>
      <c r="B597" s="100"/>
      <c r="C597" s="100"/>
      <c r="D597" s="108"/>
      <c r="E597" s="108"/>
      <c r="F597" s="108"/>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2.75" customHeight="1" x14ac:dyDescent="0.2">
      <c r="A598" s="100"/>
      <c r="B598" s="100"/>
      <c r="C598" s="100"/>
      <c r="D598" s="108"/>
      <c r="E598" s="108"/>
      <c r="F598" s="108"/>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2.75" customHeight="1" x14ac:dyDescent="0.2">
      <c r="A599" s="100"/>
      <c r="B599" s="100"/>
      <c r="C599" s="100"/>
      <c r="D599" s="108"/>
      <c r="E599" s="108"/>
      <c r="F599" s="108"/>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2.75" customHeight="1" x14ac:dyDescent="0.2">
      <c r="A600" s="100"/>
      <c r="B600" s="100"/>
      <c r="C600" s="100"/>
      <c r="D600" s="108"/>
      <c r="E600" s="108"/>
      <c r="F600" s="108"/>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2.75" customHeight="1" x14ac:dyDescent="0.2">
      <c r="A601" s="100"/>
      <c r="B601" s="100"/>
      <c r="C601" s="100"/>
      <c r="D601" s="108"/>
      <c r="E601" s="108"/>
      <c r="F601" s="108"/>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2.75" customHeight="1" x14ac:dyDescent="0.2">
      <c r="A602" s="100"/>
      <c r="B602" s="100"/>
      <c r="C602" s="100"/>
      <c r="D602" s="108"/>
      <c r="E602" s="108"/>
      <c r="F602" s="108"/>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2.75" customHeight="1" x14ac:dyDescent="0.2">
      <c r="A603" s="100"/>
      <c r="B603" s="100"/>
      <c r="C603" s="100"/>
      <c r="D603" s="108"/>
      <c r="E603" s="108"/>
      <c r="F603" s="108"/>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2.75" customHeight="1" x14ac:dyDescent="0.2">
      <c r="A604" s="100"/>
      <c r="B604" s="100"/>
      <c r="C604" s="100"/>
      <c r="D604" s="108"/>
      <c r="E604" s="108"/>
      <c r="F604" s="108"/>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2.75" customHeight="1" x14ac:dyDescent="0.2">
      <c r="A605" s="100"/>
      <c r="B605" s="100"/>
      <c r="C605" s="100"/>
      <c r="D605" s="108"/>
      <c r="E605" s="108"/>
      <c r="F605" s="108"/>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2.75" customHeight="1" x14ac:dyDescent="0.2">
      <c r="A606" s="100"/>
      <c r="B606" s="100"/>
      <c r="C606" s="100"/>
      <c r="D606" s="108"/>
      <c r="E606" s="108"/>
      <c r="F606" s="108"/>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2.75" customHeight="1" x14ac:dyDescent="0.2">
      <c r="A607" s="100"/>
      <c r="B607" s="100"/>
      <c r="C607" s="100"/>
      <c r="D607" s="108"/>
      <c r="E607" s="108"/>
      <c r="F607" s="108"/>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2.75" customHeight="1" x14ac:dyDescent="0.2">
      <c r="A608" s="100"/>
      <c r="B608" s="100"/>
      <c r="C608" s="100"/>
      <c r="D608" s="108"/>
      <c r="E608" s="108"/>
      <c r="F608" s="108"/>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2.75" customHeight="1" x14ac:dyDescent="0.2">
      <c r="A609" s="100"/>
      <c r="B609" s="100"/>
      <c r="C609" s="100"/>
      <c r="D609" s="108"/>
      <c r="E609" s="108"/>
      <c r="F609" s="108"/>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2.75" customHeight="1" x14ac:dyDescent="0.2">
      <c r="A610" s="100"/>
      <c r="B610" s="100"/>
      <c r="C610" s="100"/>
      <c r="D610" s="108"/>
      <c r="E610" s="108"/>
      <c r="F610" s="108"/>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2.75" customHeight="1" x14ac:dyDescent="0.2">
      <c r="A611" s="100"/>
      <c r="B611" s="100"/>
      <c r="C611" s="100"/>
      <c r="D611" s="108"/>
      <c r="E611" s="108"/>
      <c r="F611" s="108"/>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2.75" customHeight="1" x14ac:dyDescent="0.2">
      <c r="A612" s="100"/>
      <c r="B612" s="100"/>
      <c r="C612" s="100"/>
      <c r="D612" s="108"/>
      <c r="E612" s="108"/>
      <c r="F612" s="108"/>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2.75" customHeight="1" x14ac:dyDescent="0.2">
      <c r="A613" s="100"/>
      <c r="B613" s="100"/>
      <c r="C613" s="100"/>
      <c r="D613" s="108"/>
      <c r="E613" s="108"/>
      <c r="F613" s="108"/>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2.75" customHeight="1" x14ac:dyDescent="0.2">
      <c r="A614" s="100"/>
      <c r="B614" s="100"/>
      <c r="C614" s="100"/>
      <c r="D614" s="108"/>
      <c r="E614" s="108"/>
      <c r="F614" s="108"/>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2.75" customHeight="1" x14ac:dyDescent="0.2">
      <c r="A615" s="100"/>
      <c r="B615" s="100"/>
      <c r="C615" s="100"/>
      <c r="D615" s="108"/>
      <c r="E615" s="108"/>
      <c r="F615" s="108"/>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2.75" customHeight="1" x14ac:dyDescent="0.2">
      <c r="A616" s="100"/>
      <c r="B616" s="100"/>
      <c r="C616" s="100"/>
      <c r="D616" s="108"/>
      <c r="E616" s="108"/>
      <c r="F616" s="108"/>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2.75" customHeight="1" x14ac:dyDescent="0.2">
      <c r="A617" s="100"/>
      <c r="B617" s="100"/>
      <c r="C617" s="100"/>
      <c r="D617" s="108"/>
      <c r="E617" s="108"/>
      <c r="F617" s="108"/>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2.75" customHeight="1" x14ac:dyDescent="0.2">
      <c r="A618" s="100"/>
      <c r="B618" s="100"/>
      <c r="C618" s="100"/>
      <c r="D618" s="108"/>
      <c r="E618" s="108"/>
      <c r="F618" s="108"/>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2.75" customHeight="1" x14ac:dyDescent="0.2">
      <c r="A619" s="100"/>
      <c r="B619" s="100"/>
      <c r="C619" s="100"/>
      <c r="D619" s="108"/>
      <c r="E619" s="108"/>
      <c r="F619" s="108"/>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2.75" customHeight="1" x14ac:dyDescent="0.2">
      <c r="A620" s="100"/>
      <c r="B620" s="100"/>
      <c r="C620" s="100"/>
      <c r="D620" s="108"/>
      <c r="E620" s="108"/>
      <c r="F620" s="108"/>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2.75" customHeight="1" x14ac:dyDescent="0.2">
      <c r="A621" s="100"/>
      <c r="B621" s="100"/>
      <c r="C621" s="100"/>
      <c r="D621" s="108"/>
      <c r="E621" s="108"/>
      <c r="F621" s="108"/>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2.75" customHeight="1" x14ac:dyDescent="0.2">
      <c r="A622" s="100"/>
      <c r="B622" s="100"/>
      <c r="C622" s="100"/>
      <c r="D622" s="108"/>
      <c r="E622" s="108"/>
      <c r="F622" s="108"/>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2.75" customHeight="1" x14ac:dyDescent="0.2">
      <c r="A623" s="100"/>
      <c r="B623" s="100"/>
      <c r="C623" s="100"/>
      <c r="D623" s="108"/>
      <c r="E623" s="108"/>
      <c r="F623" s="108"/>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2.75" customHeight="1" x14ac:dyDescent="0.2">
      <c r="A624" s="100"/>
      <c r="B624" s="100"/>
      <c r="C624" s="100"/>
      <c r="D624" s="108"/>
      <c r="E624" s="108"/>
      <c r="F624" s="108"/>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2.75" customHeight="1" x14ac:dyDescent="0.2">
      <c r="A625" s="100"/>
      <c r="B625" s="100"/>
      <c r="C625" s="100"/>
      <c r="D625" s="108"/>
      <c r="E625" s="108"/>
      <c r="F625" s="108"/>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2.75" customHeight="1" x14ac:dyDescent="0.2">
      <c r="A626" s="100"/>
      <c r="B626" s="100"/>
      <c r="C626" s="100"/>
      <c r="D626" s="108"/>
      <c r="E626" s="108"/>
      <c r="F626" s="108"/>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2.75" customHeight="1" x14ac:dyDescent="0.2">
      <c r="A627" s="100"/>
      <c r="B627" s="100"/>
      <c r="C627" s="100"/>
      <c r="D627" s="108"/>
      <c r="E627" s="108"/>
      <c r="F627" s="108"/>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2.75" customHeight="1" x14ac:dyDescent="0.2">
      <c r="A628" s="100"/>
      <c r="B628" s="100"/>
      <c r="C628" s="100"/>
      <c r="D628" s="108"/>
      <c r="E628" s="108"/>
      <c r="F628" s="108"/>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2.75" customHeight="1" x14ac:dyDescent="0.2">
      <c r="A629" s="100"/>
      <c r="B629" s="100"/>
      <c r="C629" s="100"/>
      <c r="D629" s="108"/>
      <c r="E629" s="108"/>
      <c r="F629" s="108"/>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2.75" customHeight="1" x14ac:dyDescent="0.2">
      <c r="A630" s="100"/>
      <c r="B630" s="100"/>
      <c r="C630" s="100"/>
      <c r="D630" s="108"/>
      <c r="E630" s="108"/>
      <c r="F630" s="108"/>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2.75" customHeight="1" x14ac:dyDescent="0.2">
      <c r="A631" s="100"/>
      <c r="B631" s="100"/>
      <c r="C631" s="100"/>
      <c r="D631" s="108"/>
      <c r="E631" s="108"/>
      <c r="F631" s="108"/>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2.75" customHeight="1" x14ac:dyDescent="0.2">
      <c r="A632" s="100"/>
      <c r="B632" s="100"/>
      <c r="C632" s="100"/>
      <c r="D632" s="108"/>
      <c r="E632" s="108"/>
      <c r="F632" s="108"/>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2.75" customHeight="1" x14ac:dyDescent="0.2">
      <c r="A633" s="100"/>
      <c r="B633" s="100"/>
      <c r="C633" s="100"/>
      <c r="D633" s="108"/>
      <c r="E633" s="108"/>
      <c r="F633" s="108"/>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2.75" customHeight="1" x14ac:dyDescent="0.2">
      <c r="A634" s="100"/>
      <c r="B634" s="100"/>
      <c r="C634" s="100"/>
      <c r="D634" s="108"/>
      <c r="E634" s="108"/>
      <c r="F634" s="108"/>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2.75" customHeight="1" x14ac:dyDescent="0.2">
      <c r="A635" s="100"/>
      <c r="B635" s="100"/>
      <c r="C635" s="100"/>
      <c r="D635" s="108"/>
      <c r="E635" s="108"/>
      <c r="F635" s="108"/>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2.75" customHeight="1" x14ac:dyDescent="0.2">
      <c r="A636" s="100"/>
      <c r="B636" s="100"/>
      <c r="C636" s="100"/>
      <c r="D636" s="108"/>
      <c r="E636" s="108"/>
      <c r="F636" s="108"/>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2.75" customHeight="1" x14ac:dyDescent="0.2">
      <c r="A637" s="100"/>
      <c r="B637" s="100"/>
      <c r="C637" s="100"/>
      <c r="D637" s="108"/>
      <c r="E637" s="108"/>
      <c r="F637" s="108"/>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2.75" customHeight="1" x14ac:dyDescent="0.2">
      <c r="A638" s="100"/>
      <c r="B638" s="100"/>
      <c r="C638" s="100"/>
      <c r="D638" s="108"/>
      <c r="E638" s="108"/>
      <c r="F638" s="108"/>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2.75" customHeight="1" x14ac:dyDescent="0.2">
      <c r="A639" s="100"/>
      <c r="B639" s="100"/>
      <c r="C639" s="100"/>
      <c r="D639" s="108"/>
      <c r="E639" s="108"/>
      <c r="F639" s="108"/>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2.75" customHeight="1" x14ac:dyDescent="0.2">
      <c r="A640" s="100"/>
      <c r="B640" s="100"/>
      <c r="C640" s="100"/>
      <c r="D640" s="108"/>
      <c r="E640" s="108"/>
      <c r="F640" s="108"/>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2.75" customHeight="1" x14ac:dyDescent="0.2">
      <c r="A641" s="100"/>
      <c r="B641" s="100"/>
      <c r="C641" s="100"/>
      <c r="D641" s="108"/>
      <c r="E641" s="108"/>
      <c r="F641" s="108"/>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2.75" customHeight="1" x14ac:dyDescent="0.2">
      <c r="A642" s="100"/>
      <c r="B642" s="100"/>
      <c r="C642" s="100"/>
      <c r="D642" s="108"/>
      <c r="E642" s="108"/>
      <c r="F642" s="108"/>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2.75" customHeight="1" x14ac:dyDescent="0.2">
      <c r="A643" s="100"/>
      <c r="B643" s="100"/>
      <c r="C643" s="100"/>
      <c r="D643" s="108"/>
      <c r="E643" s="108"/>
      <c r="F643" s="108"/>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2.75" customHeight="1" x14ac:dyDescent="0.2">
      <c r="A644" s="100"/>
      <c r="B644" s="100"/>
      <c r="C644" s="100"/>
      <c r="D644" s="108"/>
      <c r="E644" s="108"/>
      <c r="F644" s="108"/>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2.75" customHeight="1" x14ac:dyDescent="0.2">
      <c r="A645" s="100"/>
      <c r="B645" s="100"/>
      <c r="C645" s="100"/>
      <c r="D645" s="108"/>
      <c r="E645" s="108"/>
      <c r="F645" s="108"/>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2.75" customHeight="1" x14ac:dyDescent="0.2">
      <c r="A646" s="100"/>
      <c r="B646" s="100"/>
      <c r="C646" s="100"/>
      <c r="D646" s="108"/>
      <c r="E646" s="108"/>
      <c r="F646" s="108"/>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2.75" customHeight="1" x14ac:dyDescent="0.2">
      <c r="A647" s="100"/>
      <c r="B647" s="100"/>
      <c r="C647" s="100"/>
      <c r="D647" s="108"/>
      <c r="E647" s="108"/>
      <c r="F647" s="108"/>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2.75" customHeight="1" x14ac:dyDescent="0.2">
      <c r="A648" s="100"/>
      <c r="B648" s="100"/>
      <c r="C648" s="100"/>
      <c r="D648" s="108"/>
      <c r="E648" s="108"/>
      <c r="F648" s="108"/>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2.75" customHeight="1" x14ac:dyDescent="0.2">
      <c r="A649" s="100"/>
      <c r="B649" s="100"/>
      <c r="C649" s="100"/>
      <c r="D649" s="108"/>
      <c r="E649" s="108"/>
      <c r="F649" s="108"/>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2.75" customHeight="1" x14ac:dyDescent="0.2">
      <c r="A650" s="100"/>
      <c r="B650" s="100"/>
      <c r="C650" s="100"/>
      <c r="D650" s="108"/>
      <c r="E650" s="108"/>
      <c r="F650" s="108"/>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2.75" customHeight="1" x14ac:dyDescent="0.2">
      <c r="A651" s="100"/>
      <c r="B651" s="100"/>
      <c r="C651" s="100"/>
      <c r="D651" s="108"/>
      <c r="E651" s="108"/>
      <c r="F651" s="108"/>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2.75" customHeight="1" x14ac:dyDescent="0.2">
      <c r="A652" s="100"/>
      <c r="B652" s="100"/>
      <c r="C652" s="100"/>
      <c r="D652" s="108"/>
      <c r="E652" s="108"/>
      <c r="F652" s="108"/>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2.75" customHeight="1" x14ac:dyDescent="0.2">
      <c r="A653" s="100"/>
      <c r="B653" s="100"/>
      <c r="C653" s="100"/>
      <c r="D653" s="108"/>
      <c r="E653" s="108"/>
      <c r="F653" s="108"/>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2.75" customHeight="1" x14ac:dyDescent="0.2">
      <c r="A654" s="100"/>
      <c r="B654" s="100"/>
      <c r="C654" s="100"/>
      <c r="D654" s="108"/>
      <c r="E654" s="108"/>
      <c r="F654" s="108"/>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2.75" customHeight="1" x14ac:dyDescent="0.2">
      <c r="A655" s="100"/>
      <c r="B655" s="100"/>
      <c r="C655" s="100"/>
      <c r="D655" s="108"/>
      <c r="E655" s="108"/>
      <c r="F655" s="108"/>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2.75" customHeight="1" x14ac:dyDescent="0.2">
      <c r="A656" s="100"/>
      <c r="B656" s="100"/>
      <c r="C656" s="100"/>
      <c r="D656" s="108"/>
      <c r="E656" s="108"/>
      <c r="F656" s="108"/>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2.75" customHeight="1" x14ac:dyDescent="0.2">
      <c r="A657" s="100"/>
      <c r="B657" s="100"/>
      <c r="C657" s="100"/>
      <c r="D657" s="108"/>
      <c r="E657" s="108"/>
      <c r="F657" s="108"/>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2.75" customHeight="1" x14ac:dyDescent="0.2">
      <c r="A658" s="100"/>
      <c r="B658" s="100"/>
      <c r="C658" s="100"/>
      <c r="D658" s="108"/>
      <c r="E658" s="108"/>
      <c r="F658" s="108"/>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2.75" customHeight="1" x14ac:dyDescent="0.2">
      <c r="A659" s="100"/>
      <c r="B659" s="100"/>
      <c r="C659" s="100"/>
      <c r="D659" s="108"/>
      <c r="E659" s="108"/>
      <c r="F659" s="108"/>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2.75" customHeight="1" x14ac:dyDescent="0.2">
      <c r="A660" s="100"/>
      <c r="B660" s="100"/>
      <c r="C660" s="100"/>
      <c r="D660" s="108"/>
      <c r="E660" s="108"/>
      <c r="F660" s="108"/>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2.75" customHeight="1" x14ac:dyDescent="0.2">
      <c r="A661" s="100"/>
      <c r="B661" s="100"/>
      <c r="C661" s="100"/>
      <c r="D661" s="108"/>
      <c r="E661" s="108"/>
      <c r="F661" s="108"/>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2.75" customHeight="1" x14ac:dyDescent="0.2">
      <c r="A662" s="100"/>
      <c r="B662" s="100"/>
      <c r="C662" s="100"/>
      <c r="D662" s="108"/>
      <c r="E662" s="108"/>
      <c r="F662" s="108"/>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2.75" customHeight="1" x14ac:dyDescent="0.2">
      <c r="A663" s="100"/>
      <c r="B663" s="100"/>
      <c r="C663" s="100"/>
      <c r="D663" s="108"/>
      <c r="E663" s="108"/>
      <c r="F663" s="108"/>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2.75" customHeight="1" x14ac:dyDescent="0.2">
      <c r="A664" s="100"/>
      <c r="B664" s="100"/>
      <c r="C664" s="100"/>
      <c r="D664" s="108"/>
      <c r="E664" s="108"/>
      <c r="F664" s="108"/>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2.75" customHeight="1" x14ac:dyDescent="0.2">
      <c r="A665" s="100"/>
      <c r="B665" s="100"/>
      <c r="C665" s="100"/>
      <c r="D665" s="108"/>
      <c r="E665" s="108"/>
      <c r="F665" s="108"/>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2.75" customHeight="1" x14ac:dyDescent="0.2">
      <c r="A666" s="100"/>
      <c r="B666" s="100"/>
      <c r="C666" s="100"/>
      <c r="D666" s="108"/>
      <c r="E666" s="108"/>
      <c r="F666" s="108"/>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2.75" customHeight="1" x14ac:dyDescent="0.2">
      <c r="A667" s="100"/>
      <c r="B667" s="100"/>
      <c r="C667" s="100"/>
      <c r="D667" s="108"/>
      <c r="E667" s="108"/>
      <c r="F667" s="108"/>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2.75" customHeight="1" x14ac:dyDescent="0.2">
      <c r="A668" s="100"/>
      <c r="B668" s="100"/>
      <c r="C668" s="100"/>
      <c r="D668" s="108"/>
      <c r="E668" s="108"/>
      <c r="F668" s="108"/>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2.75" customHeight="1" x14ac:dyDescent="0.2">
      <c r="A669" s="100"/>
      <c r="B669" s="100"/>
      <c r="C669" s="100"/>
      <c r="D669" s="108"/>
      <c r="E669" s="108"/>
      <c r="F669" s="108"/>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2.75" customHeight="1" x14ac:dyDescent="0.2">
      <c r="A670" s="100"/>
      <c r="B670" s="100"/>
      <c r="C670" s="100"/>
      <c r="D670" s="108"/>
      <c r="E670" s="108"/>
      <c r="F670" s="108"/>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2.75" customHeight="1" x14ac:dyDescent="0.2">
      <c r="A671" s="100"/>
      <c r="B671" s="100"/>
      <c r="C671" s="100"/>
      <c r="D671" s="108"/>
      <c r="E671" s="108"/>
      <c r="F671" s="108"/>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2.75" customHeight="1" x14ac:dyDescent="0.2">
      <c r="A672" s="100"/>
      <c r="B672" s="100"/>
      <c r="C672" s="100"/>
      <c r="D672" s="108"/>
      <c r="E672" s="108"/>
      <c r="F672" s="108"/>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2.75" customHeight="1" x14ac:dyDescent="0.2">
      <c r="A673" s="100"/>
      <c r="B673" s="100"/>
      <c r="C673" s="100"/>
      <c r="D673" s="108"/>
      <c r="E673" s="108"/>
      <c r="F673" s="108"/>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2.75" customHeight="1" x14ac:dyDescent="0.2">
      <c r="A674" s="100"/>
      <c r="B674" s="100"/>
      <c r="C674" s="100"/>
      <c r="D674" s="108"/>
      <c r="E674" s="108"/>
      <c r="F674" s="108"/>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2.75" customHeight="1" x14ac:dyDescent="0.2">
      <c r="A675" s="100"/>
      <c r="B675" s="100"/>
      <c r="C675" s="100"/>
      <c r="D675" s="108"/>
      <c r="E675" s="108"/>
      <c r="F675" s="108"/>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2.75" customHeight="1" x14ac:dyDescent="0.2">
      <c r="A676" s="100"/>
      <c r="B676" s="100"/>
      <c r="C676" s="100"/>
      <c r="D676" s="108"/>
      <c r="E676" s="108"/>
      <c r="F676" s="108"/>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2.75" customHeight="1" x14ac:dyDescent="0.2">
      <c r="A677" s="100"/>
      <c r="B677" s="100"/>
      <c r="C677" s="100"/>
      <c r="D677" s="108"/>
      <c r="E677" s="108"/>
      <c r="F677" s="108"/>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2.75" customHeight="1" x14ac:dyDescent="0.2">
      <c r="A678" s="100"/>
      <c r="B678" s="100"/>
      <c r="C678" s="100"/>
      <c r="D678" s="108"/>
      <c r="E678" s="108"/>
      <c r="F678" s="108"/>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2.75" customHeight="1" x14ac:dyDescent="0.2">
      <c r="A679" s="100"/>
      <c r="B679" s="100"/>
      <c r="C679" s="100"/>
      <c r="D679" s="108"/>
      <c r="E679" s="108"/>
      <c r="F679" s="108"/>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2.75" customHeight="1" x14ac:dyDescent="0.2">
      <c r="A680" s="100"/>
      <c r="B680" s="100"/>
      <c r="C680" s="100"/>
      <c r="D680" s="108"/>
      <c r="E680" s="108"/>
      <c r="F680" s="108"/>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2.75" customHeight="1" x14ac:dyDescent="0.2">
      <c r="A681" s="100"/>
      <c r="B681" s="100"/>
      <c r="C681" s="100"/>
      <c r="D681" s="108"/>
      <c r="E681" s="108"/>
      <c r="F681" s="108"/>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2.75" customHeight="1" x14ac:dyDescent="0.2">
      <c r="A682" s="100"/>
      <c r="B682" s="100"/>
      <c r="C682" s="100"/>
      <c r="D682" s="108"/>
      <c r="E682" s="108"/>
      <c r="F682" s="108"/>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2.75" customHeight="1" x14ac:dyDescent="0.2">
      <c r="A683" s="100"/>
      <c r="B683" s="100"/>
      <c r="C683" s="100"/>
      <c r="D683" s="108"/>
      <c r="E683" s="108"/>
      <c r="F683" s="108"/>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2.75" customHeight="1" x14ac:dyDescent="0.2">
      <c r="A684" s="100"/>
      <c r="B684" s="100"/>
      <c r="C684" s="100"/>
      <c r="D684" s="108"/>
      <c r="E684" s="108"/>
      <c r="F684" s="108"/>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2.75" customHeight="1" x14ac:dyDescent="0.2">
      <c r="A685" s="100"/>
      <c r="B685" s="100"/>
      <c r="C685" s="100"/>
      <c r="D685" s="108"/>
      <c r="E685" s="108"/>
      <c r="F685" s="108"/>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2.75" customHeight="1" x14ac:dyDescent="0.2">
      <c r="A686" s="100"/>
      <c r="B686" s="100"/>
      <c r="C686" s="100"/>
      <c r="D686" s="108"/>
      <c r="E686" s="108"/>
      <c r="F686" s="108"/>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2.75" customHeight="1" x14ac:dyDescent="0.2">
      <c r="A687" s="100"/>
      <c r="B687" s="100"/>
      <c r="C687" s="100"/>
      <c r="D687" s="108"/>
      <c r="E687" s="108"/>
      <c r="F687" s="108"/>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2.75" customHeight="1" x14ac:dyDescent="0.2">
      <c r="A688" s="100"/>
      <c r="B688" s="100"/>
      <c r="C688" s="100"/>
      <c r="D688" s="108"/>
      <c r="E688" s="108"/>
      <c r="F688" s="108"/>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2.75" customHeight="1" x14ac:dyDescent="0.2">
      <c r="A689" s="100"/>
      <c r="B689" s="100"/>
      <c r="C689" s="100"/>
      <c r="D689" s="108"/>
      <c r="E689" s="108"/>
      <c r="F689" s="108"/>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2.75" customHeight="1" x14ac:dyDescent="0.2">
      <c r="A690" s="100"/>
      <c r="B690" s="100"/>
      <c r="C690" s="100"/>
      <c r="D690" s="108"/>
      <c r="E690" s="108"/>
      <c r="F690" s="108"/>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2.75" customHeight="1" x14ac:dyDescent="0.2">
      <c r="A691" s="100"/>
      <c r="B691" s="100"/>
      <c r="C691" s="100"/>
      <c r="D691" s="108"/>
      <c r="E691" s="108"/>
      <c r="F691" s="108"/>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2.75" customHeight="1" x14ac:dyDescent="0.2">
      <c r="A692" s="100"/>
      <c r="B692" s="100"/>
      <c r="C692" s="100"/>
      <c r="D692" s="108"/>
      <c r="E692" s="108"/>
      <c r="F692" s="108"/>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2.75" customHeight="1" x14ac:dyDescent="0.2">
      <c r="A693" s="100"/>
      <c r="B693" s="100"/>
      <c r="C693" s="100"/>
      <c r="D693" s="108"/>
      <c r="E693" s="108"/>
      <c r="F693" s="108"/>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2.75" customHeight="1" x14ac:dyDescent="0.2">
      <c r="A694" s="100"/>
      <c r="B694" s="100"/>
      <c r="C694" s="100"/>
      <c r="D694" s="108"/>
      <c r="E694" s="108"/>
      <c r="F694" s="108"/>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2.75" customHeight="1" x14ac:dyDescent="0.2">
      <c r="A695" s="100"/>
      <c r="B695" s="100"/>
      <c r="C695" s="100"/>
      <c r="D695" s="108"/>
      <c r="E695" s="108"/>
      <c r="F695" s="108"/>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2.75" customHeight="1" x14ac:dyDescent="0.2">
      <c r="A696" s="100"/>
      <c r="B696" s="100"/>
      <c r="C696" s="100"/>
      <c r="D696" s="108"/>
      <c r="E696" s="108"/>
      <c r="F696" s="108"/>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2.75" customHeight="1" x14ac:dyDescent="0.2">
      <c r="A697" s="100"/>
      <c r="B697" s="100"/>
      <c r="C697" s="100"/>
      <c r="D697" s="108"/>
      <c r="E697" s="108"/>
      <c r="F697" s="108"/>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2.75" customHeight="1" x14ac:dyDescent="0.2">
      <c r="A698" s="100"/>
      <c r="B698" s="100"/>
      <c r="C698" s="100"/>
      <c r="D698" s="108"/>
      <c r="E698" s="108"/>
      <c r="F698" s="108"/>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2.75" customHeight="1" x14ac:dyDescent="0.2">
      <c r="A699" s="100"/>
      <c r="B699" s="100"/>
      <c r="C699" s="100"/>
      <c r="D699" s="108"/>
      <c r="E699" s="108"/>
      <c r="F699" s="108"/>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2.75" customHeight="1" x14ac:dyDescent="0.2">
      <c r="A700" s="100"/>
      <c r="B700" s="100"/>
      <c r="C700" s="100"/>
      <c r="D700" s="108"/>
      <c r="E700" s="108"/>
      <c r="F700" s="108"/>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2.75" customHeight="1" x14ac:dyDescent="0.2">
      <c r="A701" s="100"/>
      <c r="B701" s="100"/>
      <c r="C701" s="100"/>
      <c r="D701" s="108"/>
      <c r="E701" s="108"/>
      <c r="F701" s="108"/>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2.75" customHeight="1" x14ac:dyDescent="0.2">
      <c r="A702" s="100"/>
      <c r="B702" s="100"/>
      <c r="C702" s="100"/>
      <c r="D702" s="108"/>
      <c r="E702" s="108"/>
      <c r="F702" s="108"/>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2.75" customHeight="1" x14ac:dyDescent="0.2">
      <c r="A703" s="100"/>
      <c r="B703" s="100"/>
      <c r="C703" s="100"/>
      <c r="D703" s="108"/>
      <c r="E703" s="108"/>
      <c r="F703" s="108"/>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2.75" customHeight="1" x14ac:dyDescent="0.2">
      <c r="A704" s="100"/>
      <c r="B704" s="100"/>
      <c r="C704" s="100"/>
      <c r="D704" s="108"/>
      <c r="E704" s="108"/>
      <c r="F704" s="108"/>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2.75" customHeight="1" x14ac:dyDescent="0.2">
      <c r="A705" s="100"/>
      <c r="B705" s="100"/>
      <c r="C705" s="100"/>
      <c r="D705" s="108"/>
      <c r="E705" s="108"/>
      <c r="F705" s="108"/>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2.75" customHeight="1" x14ac:dyDescent="0.2">
      <c r="A706" s="100"/>
      <c r="B706" s="100"/>
      <c r="C706" s="100"/>
      <c r="D706" s="108"/>
      <c r="E706" s="108"/>
      <c r="F706" s="108"/>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2.75" customHeight="1" x14ac:dyDescent="0.2">
      <c r="A707" s="100"/>
      <c r="B707" s="100"/>
      <c r="C707" s="100"/>
      <c r="D707" s="108"/>
      <c r="E707" s="108"/>
      <c r="F707" s="108"/>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2.75" customHeight="1" x14ac:dyDescent="0.2">
      <c r="A708" s="100"/>
      <c r="B708" s="100"/>
      <c r="C708" s="100"/>
      <c r="D708" s="108"/>
      <c r="E708" s="108"/>
      <c r="F708" s="108"/>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2.75" customHeight="1" x14ac:dyDescent="0.2">
      <c r="A709" s="100"/>
      <c r="B709" s="100"/>
      <c r="C709" s="100"/>
      <c r="D709" s="108"/>
      <c r="E709" s="108"/>
      <c r="F709" s="108"/>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2.75" customHeight="1" x14ac:dyDescent="0.2">
      <c r="A710" s="100"/>
      <c r="B710" s="100"/>
      <c r="C710" s="100"/>
      <c r="D710" s="108"/>
      <c r="E710" s="108"/>
      <c r="F710" s="108"/>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2.75" customHeight="1" x14ac:dyDescent="0.2">
      <c r="A711" s="100"/>
      <c r="B711" s="100"/>
      <c r="C711" s="100"/>
      <c r="D711" s="108"/>
      <c r="E711" s="108"/>
      <c r="F711" s="108"/>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2.75" customHeight="1" x14ac:dyDescent="0.2">
      <c r="A712" s="100"/>
      <c r="B712" s="100"/>
      <c r="C712" s="100"/>
      <c r="D712" s="108"/>
      <c r="E712" s="108"/>
      <c r="F712" s="108"/>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2.75" customHeight="1" x14ac:dyDescent="0.2">
      <c r="A713" s="100"/>
      <c r="B713" s="100"/>
      <c r="C713" s="100"/>
      <c r="D713" s="108"/>
      <c r="E713" s="108"/>
      <c r="F713" s="108"/>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2.75" customHeight="1" x14ac:dyDescent="0.2">
      <c r="A714" s="100"/>
      <c r="B714" s="100"/>
      <c r="C714" s="100"/>
      <c r="D714" s="108"/>
      <c r="E714" s="108"/>
      <c r="F714" s="108"/>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2.75" customHeight="1" x14ac:dyDescent="0.2">
      <c r="A715" s="100"/>
      <c r="B715" s="100"/>
      <c r="C715" s="100"/>
      <c r="D715" s="108"/>
      <c r="E715" s="108"/>
      <c r="F715" s="108"/>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2.75" customHeight="1" x14ac:dyDescent="0.2">
      <c r="A716" s="100"/>
      <c r="B716" s="100"/>
      <c r="C716" s="100"/>
      <c r="D716" s="108"/>
      <c r="E716" s="108"/>
      <c r="F716" s="108"/>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2.75" customHeight="1" x14ac:dyDescent="0.2">
      <c r="A717" s="100"/>
      <c r="B717" s="100"/>
      <c r="C717" s="100"/>
      <c r="D717" s="108"/>
      <c r="E717" s="108"/>
      <c r="F717" s="108"/>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2.75" customHeight="1" x14ac:dyDescent="0.2">
      <c r="A718" s="100"/>
      <c r="B718" s="100"/>
      <c r="C718" s="100"/>
      <c r="D718" s="108"/>
      <c r="E718" s="108"/>
      <c r="F718" s="108"/>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2.75" customHeight="1" x14ac:dyDescent="0.2">
      <c r="A719" s="100"/>
      <c r="B719" s="100"/>
      <c r="C719" s="100"/>
      <c r="D719" s="108"/>
      <c r="E719" s="108"/>
      <c r="F719" s="108"/>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2.75" customHeight="1" x14ac:dyDescent="0.2">
      <c r="A720" s="100"/>
      <c r="B720" s="100"/>
      <c r="C720" s="100"/>
      <c r="D720" s="108"/>
      <c r="E720" s="108"/>
      <c r="F720" s="108"/>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2.75" customHeight="1" x14ac:dyDescent="0.2">
      <c r="A721" s="100"/>
      <c r="B721" s="100"/>
      <c r="C721" s="100"/>
      <c r="D721" s="108"/>
      <c r="E721" s="108"/>
      <c r="F721" s="108"/>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2.75" customHeight="1" x14ac:dyDescent="0.2">
      <c r="A722" s="100"/>
      <c r="B722" s="100"/>
      <c r="C722" s="100"/>
      <c r="D722" s="108"/>
      <c r="E722" s="108"/>
      <c r="F722" s="108"/>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2.75" customHeight="1" x14ac:dyDescent="0.2">
      <c r="A723" s="100"/>
      <c r="B723" s="100"/>
      <c r="C723" s="100"/>
      <c r="D723" s="108"/>
      <c r="E723" s="108"/>
      <c r="F723" s="108"/>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2.75" customHeight="1" x14ac:dyDescent="0.2">
      <c r="A724" s="100"/>
      <c r="B724" s="100"/>
      <c r="C724" s="100"/>
      <c r="D724" s="108"/>
      <c r="E724" s="108"/>
      <c r="F724" s="108"/>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2.75" customHeight="1" x14ac:dyDescent="0.2">
      <c r="A725" s="100"/>
      <c r="B725" s="100"/>
      <c r="C725" s="100"/>
      <c r="D725" s="108"/>
      <c r="E725" s="108"/>
      <c r="F725" s="108"/>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2.75" customHeight="1" x14ac:dyDescent="0.2">
      <c r="A726" s="100"/>
      <c r="B726" s="100"/>
      <c r="C726" s="100"/>
      <c r="D726" s="108"/>
      <c r="E726" s="108"/>
      <c r="F726" s="108"/>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2.75" customHeight="1" x14ac:dyDescent="0.2">
      <c r="A727" s="100"/>
      <c r="B727" s="100"/>
      <c r="C727" s="100"/>
      <c r="D727" s="108"/>
      <c r="E727" s="108"/>
      <c r="F727" s="108"/>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2.75" customHeight="1" x14ac:dyDescent="0.2">
      <c r="A728" s="100"/>
      <c r="B728" s="100"/>
      <c r="C728" s="100"/>
      <c r="D728" s="108"/>
      <c r="E728" s="108"/>
      <c r="F728" s="108"/>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2.75" customHeight="1" x14ac:dyDescent="0.2">
      <c r="A729" s="100"/>
      <c r="B729" s="100"/>
      <c r="C729" s="100"/>
      <c r="D729" s="108"/>
      <c r="E729" s="108"/>
      <c r="F729" s="108"/>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2.75" customHeight="1" x14ac:dyDescent="0.2">
      <c r="A730" s="100"/>
      <c r="B730" s="100"/>
      <c r="C730" s="100"/>
      <c r="D730" s="108"/>
      <c r="E730" s="108"/>
      <c r="F730" s="108"/>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2.75" customHeight="1" x14ac:dyDescent="0.2">
      <c r="A731" s="100"/>
      <c r="B731" s="100"/>
      <c r="C731" s="100"/>
      <c r="D731" s="108"/>
      <c r="E731" s="108"/>
      <c r="F731" s="108"/>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2.75" customHeight="1" x14ac:dyDescent="0.2">
      <c r="A732" s="100"/>
      <c r="B732" s="100"/>
      <c r="C732" s="100"/>
      <c r="D732" s="108"/>
      <c r="E732" s="108"/>
      <c r="F732" s="108"/>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2.75" customHeight="1" x14ac:dyDescent="0.2">
      <c r="A733" s="100"/>
      <c r="B733" s="100"/>
      <c r="C733" s="100"/>
      <c r="D733" s="108"/>
      <c r="E733" s="108"/>
      <c r="F733" s="108"/>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2.75" customHeight="1" x14ac:dyDescent="0.2">
      <c r="A734" s="100"/>
      <c r="B734" s="100"/>
      <c r="C734" s="100"/>
      <c r="D734" s="108"/>
      <c r="E734" s="108"/>
      <c r="F734" s="108"/>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2.75" customHeight="1" x14ac:dyDescent="0.2">
      <c r="A735" s="100"/>
      <c r="B735" s="100"/>
      <c r="C735" s="100"/>
      <c r="D735" s="108"/>
      <c r="E735" s="108"/>
      <c r="F735" s="108"/>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2.75" customHeight="1" x14ac:dyDescent="0.2">
      <c r="A736" s="100"/>
      <c r="B736" s="100"/>
      <c r="C736" s="100"/>
      <c r="D736" s="108"/>
      <c r="E736" s="108"/>
      <c r="F736" s="108"/>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2.75" customHeight="1" x14ac:dyDescent="0.2">
      <c r="A737" s="100"/>
      <c r="B737" s="100"/>
      <c r="C737" s="100"/>
      <c r="D737" s="108"/>
      <c r="E737" s="108"/>
      <c r="F737" s="108"/>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2.75" customHeight="1" x14ac:dyDescent="0.2">
      <c r="A738" s="100"/>
      <c r="B738" s="100"/>
      <c r="C738" s="100"/>
      <c r="D738" s="108"/>
      <c r="E738" s="108"/>
      <c r="F738" s="108"/>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2.75" customHeight="1" x14ac:dyDescent="0.2">
      <c r="A739" s="100"/>
      <c r="B739" s="100"/>
      <c r="C739" s="100"/>
      <c r="D739" s="108"/>
      <c r="E739" s="108"/>
      <c r="F739" s="108"/>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2.75" customHeight="1" x14ac:dyDescent="0.2">
      <c r="A740" s="100"/>
      <c r="B740" s="100"/>
      <c r="C740" s="100"/>
      <c r="D740" s="108"/>
      <c r="E740" s="108"/>
      <c r="F740" s="108"/>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2.75" customHeight="1" x14ac:dyDescent="0.2">
      <c r="A741" s="100"/>
      <c r="B741" s="100"/>
      <c r="C741" s="100"/>
      <c r="D741" s="108"/>
      <c r="E741" s="108"/>
      <c r="F741" s="108"/>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2.75" customHeight="1" x14ac:dyDescent="0.2">
      <c r="A742" s="100"/>
      <c r="B742" s="100"/>
      <c r="C742" s="100"/>
      <c r="D742" s="108"/>
      <c r="E742" s="108"/>
      <c r="F742" s="108"/>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2.75" customHeight="1" x14ac:dyDescent="0.2">
      <c r="A743" s="100"/>
      <c r="B743" s="100"/>
      <c r="C743" s="100"/>
      <c r="D743" s="108"/>
      <c r="E743" s="108"/>
      <c r="F743" s="108"/>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2.75" customHeight="1" x14ac:dyDescent="0.2">
      <c r="A744" s="100"/>
      <c r="B744" s="100"/>
      <c r="C744" s="100"/>
      <c r="D744" s="108"/>
      <c r="E744" s="108"/>
      <c r="F744" s="108"/>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2.75" customHeight="1" x14ac:dyDescent="0.2">
      <c r="A745" s="100"/>
      <c r="B745" s="100"/>
      <c r="C745" s="100"/>
      <c r="D745" s="108"/>
      <c r="E745" s="108"/>
      <c r="F745" s="108"/>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2.75" customHeight="1" x14ac:dyDescent="0.2">
      <c r="A746" s="100"/>
      <c r="B746" s="100"/>
      <c r="C746" s="100"/>
      <c r="D746" s="108"/>
      <c r="E746" s="108"/>
      <c r="F746" s="108"/>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2.75" customHeight="1" x14ac:dyDescent="0.2">
      <c r="A747" s="100"/>
      <c r="B747" s="100"/>
      <c r="C747" s="100"/>
      <c r="D747" s="108"/>
      <c r="E747" s="108"/>
      <c r="F747" s="108"/>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2.75" customHeight="1" x14ac:dyDescent="0.2">
      <c r="A748" s="100"/>
      <c r="B748" s="100"/>
      <c r="C748" s="100"/>
      <c r="D748" s="108"/>
      <c r="E748" s="108"/>
      <c r="F748" s="108"/>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2.75" customHeight="1" x14ac:dyDescent="0.2">
      <c r="A749" s="100"/>
      <c r="B749" s="100"/>
      <c r="C749" s="100"/>
      <c r="D749" s="108"/>
      <c r="E749" s="108"/>
      <c r="F749" s="108"/>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2.75" customHeight="1" x14ac:dyDescent="0.2">
      <c r="A750" s="100"/>
      <c r="B750" s="100"/>
      <c r="C750" s="100"/>
      <c r="D750" s="108"/>
      <c r="E750" s="108"/>
      <c r="F750" s="108"/>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2.75" customHeight="1" x14ac:dyDescent="0.2">
      <c r="A751" s="100"/>
      <c r="B751" s="100"/>
      <c r="C751" s="100"/>
      <c r="D751" s="108"/>
      <c r="E751" s="108"/>
      <c r="F751" s="108"/>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2.75" customHeight="1" x14ac:dyDescent="0.2">
      <c r="A752" s="100"/>
      <c r="B752" s="100"/>
      <c r="C752" s="100"/>
      <c r="D752" s="108"/>
      <c r="E752" s="108"/>
      <c r="F752" s="108"/>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2.75" customHeight="1" x14ac:dyDescent="0.2">
      <c r="A753" s="100"/>
      <c r="B753" s="100"/>
      <c r="C753" s="100"/>
      <c r="D753" s="108"/>
      <c r="E753" s="108"/>
      <c r="F753" s="108"/>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2.75" customHeight="1" x14ac:dyDescent="0.2">
      <c r="A754" s="100"/>
      <c r="B754" s="100"/>
      <c r="C754" s="100"/>
      <c r="D754" s="108"/>
      <c r="E754" s="108"/>
      <c r="F754" s="108"/>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2.75" customHeight="1" x14ac:dyDescent="0.2">
      <c r="A755" s="100"/>
      <c r="B755" s="100"/>
      <c r="C755" s="100"/>
      <c r="D755" s="108"/>
      <c r="E755" s="108"/>
      <c r="F755" s="108"/>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2.75" customHeight="1" x14ac:dyDescent="0.2">
      <c r="A756" s="100"/>
      <c r="B756" s="100"/>
      <c r="C756" s="100"/>
      <c r="D756" s="108"/>
      <c r="E756" s="108"/>
      <c r="F756" s="108"/>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2.75" customHeight="1" x14ac:dyDescent="0.2">
      <c r="A757" s="100"/>
      <c r="B757" s="100"/>
      <c r="C757" s="100"/>
      <c r="D757" s="108"/>
      <c r="E757" s="108"/>
      <c r="F757" s="108"/>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2.75" customHeight="1" x14ac:dyDescent="0.2">
      <c r="A758" s="100"/>
      <c r="B758" s="100"/>
      <c r="C758" s="100"/>
      <c r="D758" s="108"/>
      <c r="E758" s="108"/>
      <c r="F758" s="108"/>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2.75" customHeight="1" x14ac:dyDescent="0.2">
      <c r="A759" s="100"/>
      <c r="B759" s="100"/>
      <c r="C759" s="100"/>
      <c r="D759" s="108"/>
      <c r="E759" s="108"/>
      <c r="F759" s="108"/>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2.75" customHeight="1" x14ac:dyDescent="0.2">
      <c r="A760" s="100"/>
      <c r="B760" s="100"/>
      <c r="C760" s="100"/>
      <c r="D760" s="108"/>
      <c r="E760" s="108"/>
      <c r="F760" s="108"/>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2.75" customHeight="1" x14ac:dyDescent="0.2">
      <c r="A761" s="100"/>
      <c r="B761" s="100"/>
      <c r="C761" s="100"/>
      <c r="D761" s="108"/>
      <c r="E761" s="108"/>
      <c r="F761" s="108"/>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2.75" customHeight="1" x14ac:dyDescent="0.2">
      <c r="A762" s="100"/>
      <c r="B762" s="100"/>
      <c r="C762" s="100"/>
      <c r="D762" s="108"/>
      <c r="E762" s="108"/>
      <c r="F762" s="108"/>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2.75" customHeight="1" x14ac:dyDescent="0.2">
      <c r="A763" s="100"/>
      <c r="B763" s="100"/>
      <c r="C763" s="100"/>
      <c r="D763" s="108"/>
      <c r="E763" s="108"/>
      <c r="F763" s="108"/>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2.75" customHeight="1" x14ac:dyDescent="0.2">
      <c r="A764" s="100"/>
      <c r="B764" s="100"/>
      <c r="C764" s="100"/>
      <c r="D764" s="108"/>
      <c r="E764" s="108"/>
      <c r="F764" s="108"/>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2.75" customHeight="1" x14ac:dyDescent="0.2">
      <c r="A765" s="100"/>
      <c r="B765" s="100"/>
      <c r="C765" s="100"/>
      <c r="D765" s="108"/>
      <c r="E765" s="108"/>
      <c r="F765" s="108"/>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2.75" customHeight="1" x14ac:dyDescent="0.2">
      <c r="A766" s="100"/>
      <c r="B766" s="100"/>
      <c r="C766" s="100"/>
      <c r="D766" s="108"/>
      <c r="E766" s="108"/>
      <c r="F766" s="108"/>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2.75" customHeight="1" x14ac:dyDescent="0.2">
      <c r="A767" s="100"/>
      <c r="B767" s="100"/>
      <c r="C767" s="100"/>
      <c r="D767" s="108"/>
      <c r="E767" s="108"/>
      <c r="F767" s="108"/>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2.75" customHeight="1" x14ac:dyDescent="0.2">
      <c r="A768" s="100"/>
      <c r="B768" s="100"/>
      <c r="C768" s="100"/>
      <c r="D768" s="108"/>
      <c r="E768" s="108"/>
      <c r="F768" s="108"/>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2.75" customHeight="1" x14ac:dyDescent="0.2">
      <c r="A769" s="100"/>
      <c r="B769" s="100"/>
      <c r="C769" s="100"/>
      <c r="D769" s="108"/>
      <c r="E769" s="108"/>
      <c r="F769" s="108"/>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2.75" customHeight="1" x14ac:dyDescent="0.2">
      <c r="A770" s="100"/>
      <c r="B770" s="100"/>
      <c r="C770" s="100"/>
      <c r="D770" s="108"/>
      <c r="E770" s="108"/>
      <c r="F770" s="108"/>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2.75" customHeight="1" x14ac:dyDescent="0.2">
      <c r="A771" s="100"/>
      <c r="B771" s="100"/>
      <c r="C771" s="100"/>
      <c r="D771" s="108"/>
      <c r="E771" s="108"/>
      <c r="F771" s="108"/>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2.75" customHeight="1" x14ac:dyDescent="0.2">
      <c r="A772" s="100"/>
      <c r="B772" s="100"/>
      <c r="C772" s="100"/>
      <c r="D772" s="108"/>
      <c r="E772" s="108"/>
      <c r="F772" s="108"/>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2.75" customHeight="1" x14ac:dyDescent="0.2">
      <c r="A773" s="100"/>
      <c r="B773" s="100"/>
      <c r="C773" s="100"/>
      <c r="D773" s="108"/>
      <c r="E773" s="108"/>
      <c r="F773" s="108"/>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2.75" customHeight="1" x14ac:dyDescent="0.2">
      <c r="A774" s="100"/>
      <c r="B774" s="100"/>
      <c r="C774" s="100"/>
      <c r="D774" s="108"/>
      <c r="E774" s="108"/>
      <c r="F774" s="108"/>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2.75" customHeight="1" x14ac:dyDescent="0.2">
      <c r="A775" s="100"/>
      <c r="B775" s="100"/>
      <c r="C775" s="100"/>
      <c r="D775" s="108"/>
      <c r="E775" s="108"/>
      <c r="F775" s="108"/>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2.75" customHeight="1" x14ac:dyDescent="0.2">
      <c r="A776" s="100"/>
      <c r="B776" s="100"/>
      <c r="C776" s="100"/>
      <c r="D776" s="108"/>
      <c r="E776" s="108"/>
      <c r="F776" s="108"/>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2.75" customHeight="1" x14ac:dyDescent="0.2">
      <c r="A777" s="100"/>
      <c r="B777" s="100"/>
      <c r="C777" s="100"/>
      <c r="D777" s="108"/>
      <c r="E777" s="108"/>
      <c r="F777" s="108"/>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2.75" customHeight="1" x14ac:dyDescent="0.2">
      <c r="A778" s="100"/>
      <c r="B778" s="100"/>
      <c r="C778" s="100"/>
      <c r="D778" s="108"/>
      <c r="E778" s="108"/>
      <c r="F778" s="108"/>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2.75" customHeight="1" x14ac:dyDescent="0.2">
      <c r="A779" s="100"/>
      <c r="B779" s="100"/>
      <c r="C779" s="100"/>
      <c r="D779" s="108"/>
      <c r="E779" s="108"/>
      <c r="F779" s="108"/>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2.75" customHeight="1" x14ac:dyDescent="0.2">
      <c r="A780" s="100"/>
      <c r="B780" s="100"/>
      <c r="C780" s="100"/>
      <c r="D780" s="108"/>
      <c r="E780" s="108"/>
      <c r="F780" s="108"/>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2.75" customHeight="1" x14ac:dyDescent="0.2">
      <c r="A781" s="100"/>
      <c r="B781" s="100"/>
      <c r="C781" s="100"/>
      <c r="D781" s="108"/>
      <c r="E781" s="108"/>
      <c r="F781" s="108"/>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2.75" customHeight="1" x14ac:dyDescent="0.2">
      <c r="A782" s="100"/>
      <c r="B782" s="100"/>
      <c r="C782" s="100"/>
      <c r="D782" s="108"/>
      <c r="E782" s="108"/>
      <c r="F782" s="108"/>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2.75" customHeight="1" x14ac:dyDescent="0.2">
      <c r="A783" s="100"/>
      <c r="B783" s="100"/>
      <c r="C783" s="100"/>
      <c r="D783" s="108"/>
      <c r="E783" s="108"/>
      <c r="F783" s="108"/>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2.75" customHeight="1" x14ac:dyDescent="0.2">
      <c r="A784" s="100"/>
      <c r="B784" s="100"/>
      <c r="C784" s="100"/>
      <c r="D784" s="108"/>
      <c r="E784" s="108"/>
      <c r="F784" s="108"/>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2.75" customHeight="1" x14ac:dyDescent="0.2">
      <c r="A785" s="100"/>
      <c r="B785" s="100"/>
      <c r="C785" s="100"/>
      <c r="D785" s="108"/>
      <c r="E785" s="108"/>
      <c r="F785" s="108"/>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2.75" customHeight="1" x14ac:dyDescent="0.2">
      <c r="A786" s="100"/>
      <c r="B786" s="100"/>
      <c r="C786" s="100"/>
      <c r="D786" s="108"/>
      <c r="E786" s="108"/>
      <c r="F786" s="108"/>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2.75" customHeight="1" x14ac:dyDescent="0.2">
      <c r="A787" s="100"/>
      <c r="B787" s="100"/>
      <c r="C787" s="100"/>
      <c r="D787" s="108"/>
      <c r="E787" s="108"/>
      <c r="F787" s="108"/>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2.75" customHeight="1" x14ac:dyDescent="0.2">
      <c r="A788" s="100"/>
      <c r="B788" s="100"/>
      <c r="C788" s="100"/>
      <c r="D788" s="108"/>
      <c r="E788" s="108"/>
      <c r="F788" s="108"/>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2.75" customHeight="1" x14ac:dyDescent="0.2">
      <c r="A789" s="100"/>
      <c r="B789" s="100"/>
      <c r="C789" s="100"/>
      <c r="D789" s="108"/>
      <c r="E789" s="108"/>
      <c r="F789" s="108"/>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2.75" customHeight="1" x14ac:dyDescent="0.2">
      <c r="A790" s="100"/>
      <c r="B790" s="100"/>
      <c r="C790" s="100"/>
      <c r="D790" s="108"/>
      <c r="E790" s="108"/>
      <c r="F790" s="108"/>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2.75" customHeight="1" x14ac:dyDescent="0.2">
      <c r="A791" s="100"/>
      <c r="B791" s="100"/>
      <c r="C791" s="100"/>
      <c r="D791" s="108"/>
      <c r="E791" s="108"/>
      <c r="F791" s="108"/>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75" customHeight="1" x14ac:dyDescent="0.2">
      <c r="A792" s="100"/>
      <c r="B792" s="100"/>
      <c r="C792" s="100"/>
      <c r="D792" s="108"/>
      <c r="E792" s="108"/>
      <c r="F792" s="108"/>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2.75" customHeight="1" x14ac:dyDescent="0.2">
      <c r="A793" s="100"/>
      <c r="B793" s="100"/>
      <c r="C793" s="100"/>
      <c r="D793" s="108"/>
      <c r="E793" s="108"/>
      <c r="F793" s="108"/>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2.75" customHeight="1" x14ac:dyDescent="0.2">
      <c r="A794" s="100"/>
      <c r="B794" s="100"/>
      <c r="C794" s="100"/>
      <c r="D794" s="108"/>
      <c r="E794" s="108"/>
      <c r="F794" s="108"/>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2.75" customHeight="1" x14ac:dyDescent="0.2">
      <c r="A795" s="100"/>
      <c r="B795" s="100"/>
      <c r="C795" s="100"/>
      <c r="D795" s="108"/>
      <c r="E795" s="108"/>
      <c r="F795" s="108"/>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2.75" customHeight="1" x14ac:dyDescent="0.2">
      <c r="A796" s="100"/>
      <c r="B796" s="100"/>
      <c r="C796" s="100"/>
      <c r="D796" s="108"/>
      <c r="E796" s="108"/>
      <c r="F796" s="108"/>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2.75" customHeight="1" x14ac:dyDescent="0.2">
      <c r="A797" s="100"/>
      <c r="B797" s="100"/>
      <c r="C797" s="100"/>
      <c r="D797" s="108"/>
      <c r="E797" s="108"/>
      <c r="F797" s="108"/>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2.75" customHeight="1" x14ac:dyDescent="0.2">
      <c r="A798" s="100"/>
      <c r="B798" s="100"/>
      <c r="C798" s="100"/>
      <c r="D798" s="108"/>
      <c r="E798" s="108"/>
      <c r="F798" s="108"/>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2.75" customHeight="1" x14ac:dyDescent="0.2">
      <c r="A799" s="100"/>
      <c r="B799" s="100"/>
      <c r="C799" s="100"/>
      <c r="D799" s="108"/>
      <c r="E799" s="108"/>
      <c r="F799" s="108"/>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2.75" customHeight="1" x14ac:dyDescent="0.2">
      <c r="A800" s="100"/>
      <c r="B800" s="100"/>
      <c r="C800" s="100"/>
      <c r="D800" s="108"/>
      <c r="E800" s="108"/>
      <c r="F800" s="108"/>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2.75" customHeight="1" x14ac:dyDescent="0.2">
      <c r="A801" s="100"/>
      <c r="B801" s="100"/>
      <c r="C801" s="100"/>
      <c r="D801" s="108"/>
      <c r="E801" s="108"/>
      <c r="F801" s="108"/>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2.75" customHeight="1" x14ac:dyDescent="0.2">
      <c r="A802" s="100"/>
      <c r="B802" s="100"/>
      <c r="C802" s="100"/>
      <c r="D802" s="108"/>
      <c r="E802" s="108"/>
      <c r="F802" s="108"/>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2.75" customHeight="1" x14ac:dyDescent="0.2">
      <c r="A803" s="100"/>
      <c r="B803" s="100"/>
      <c r="C803" s="100"/>
      <c r="D803" s="108"/>
      <c r="E803" s="108"/>
      <c r="F803" s="108"/>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2.75" customHeight="1" x14ac:dyDescent="0.2">
      <c r="A804" s="100"/>
      <c r="B804" s="100"/>
      <c r="C804" s="100"/>
      <c r="D804" s="108"/>
      <c r="E804" s="108"/>
      <c r="F804" s="108"/>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2.75" customHeight="1" x14ac:dyDescent="0.2">
      <c r="A805" s="100"/>
      <c r="B805" s="100"/>
      <c r="C805" s="100"/>
      <c r="D805" s="108"/>
      <c r="E805" s="108"/>
      <c r="F805" s="108"/>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2.75" customHeight="1" x14ac:dyDescent="0.2">
      <c r="A806" s="100"/>
      <c r="B806" s="100"/>
      <c r="C806" s="100"/>
      <c r="D806" s="108"/>
      <c r="E806" s="108"/>
      <c r="F806" s="108"/>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2.75" customHeight="1" x14ac:dyDescent="0.2">
      <c r="A807" s="100"/>
      <c r="B807" s="100"/>
      <c r="C807" s="100"/>
      <c r="D807" s="108"/>
      <c r="E807" s="108"/>
      <c r="F807" s="108"/>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75" customHeight="1" x14ac:dyDescent="0.2">
      <c r="A808" s="100"/>
      <c r="B808" s="100"/>
      <c r="C808" s="100"/>
      <c r="D808" s="108"/>
      <c r="E808" s="108"/>
      <c r="F808" s="108"/>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2.75" customHeight="1" x14ac:dyDescent="0.2">
      <c r="A809" s="100"/>
      <c r="B809" s="100"/>
      <c r="C809" s="100"/>
      <c r="D809" s="108"/>
      <c r="E809" s="108"/>
      <c r="F809" s="108"/>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2.75" customHeight="1" x14ac:dyDescent="0.2">
      <c r="A810" s="100"/>
      <c r="B810" s="100"/>
      <c r="C810" s="100"/>
      <c r="D810" s="108"/>
      <c r="E810" s="108"/>
      <c r="F810" s="108"/>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2.75" customHeight="1" x14ac:dyDescent="0.2">
      <c r="A811" s="100"/>
      <c r="B811" s="100"/>
      <c r="C811" s="100"/>
      <c r="D811" s="108"/>
      <c r="E811" s="108"/>
      <c r="F811" s="108"/>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2.75" customHeight="1" x14ac:dyDescent="0.2">
      <c r="A812" s="100"/>
      <c r="B812" s="100"/>
      <c r="C812" s="100"/>
      <c r="D812" s="108"/>
      <c r="E812" s="108"/>
      <c r="F812" s="108"/>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2.75" customHeight="1" x14ac:dyDescent="0.2">
      <c r="A813" s="100"/>
      <c r="B813" s="100"/>
      <c r="C813" s="100"/>
      <c r="D813" s="108"/>
      <c r="E813" s="108"/>
      <c r="F813" s="108"/>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2.75" customHeight="1" x14ac:dyDescent="0.2">
      <c r="A814" s="100"/>
      <c r="B814" s="100"/>
      <c r="C814" s="100"/>
      <c r="D814" s="108"/>
      <c r="E814" s="108"/>
      <c r="F814" s="108"/>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2.75" customHeight="1" x14ac:dyDescent="0.2">
      <c r="A815" s="100"/>
      <c r="B815" s="100"/>
      <c r="C815" s="100"/>
      <c r="D815" s="108"/>
      <c r="E815" s="108"/>
      <c r="F815" s="108"/>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2.75" customHeight="1" x14ac:dyDescent="0.2">
      <c r="A816" s="100"/>
      <c r="B816" s="100"/>
      <c r="C816" s="100"/>
      <c r="D816" s="108"/>
      <c r="E816" s="108"/>
      <c r="F816" s="108"/>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2.75" customHeight="1" x14ac:dyDescent="0.2">
      <c r="A817" s="100"/>
      <c r="B817" s="100"/>
      <c r="C817" s="100"/>
      <c r="D817" s="108"/>
      <c r="E817" s="108"/>
      <c r="F817" s="108"/>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75" customHeight="1" x14ac:dyDescent="0.2">
      <c r="A818" s="100"/>
      <c r="B818" s="100"/>
      <c r="C818" s="100"/>
      <c r="D818" s="108"/>
      <c r="E818" s="108"/>
      <c r="F818" s="108"/>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2.75" customHeight="1" x14ac:dyDescent="0.2">
      <c r="A819" s="100"/>
      <c r="B819" s="100"/>
      <c r="C819" s="100"/>
      <c r="D819" s="108"/>
      <c r="E819" s="108"/>
      <c r="F819" s="108"/>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2.75" customHeight="1" x14ac:dyDescent="0.2">
      <c r="A820" s="100"/>
      <c r="B820" s="100"/>
      <c r="C820" s="100"/>
      <c r="D820" s="108"/>
      <c r="E820" s="108"/>
      <c r="F820" s="108"/>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2.75" customHeight="1" x14ac:dyDescent="0.2">
      <c r="A821" s="100"/>
      <c r="B821" s="100"/>
      <c r="C821" s="100"/>
      <c r="D821" s="108"/>
      <c r="E821" s="108"/>
      <c r="F821" s="108"/>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2.75" customHeight="1" x14ac:dyDescent="0.2">
      <c r="A822" s="100"/>
      <c r="B822" s="100"/>
      <c r="C822" s="100"/>
      <c r="D822" s="108"/>
      <c r="E822" s="108"/>
      <c r="F822" s="108"/>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75" customHeight="1" x14ac:dyDescent="0.2">
      <c r="A823" s="100"/>
      <c r="B823" s="100"/>
      <c r="C823" s="100"/>
      <c r="D823" s="108"/>
      <c r="E823" s="108"/>
      <c r="F823" s="108"/>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2.75" customHeight="1" x14ac:dyDescent="0.2">
      <c r="A824" s="100"/>
      <c r="B824" s="100"/>
      <c r="C824" s="100"/>
      <c r="D824" s="108"/>
      <c r="E824" s="108"/>
      <c r="F824" s="108"/>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2.75" customHeight="1" x14ac:dyDescent="0.2">
      <c r="A825" s="100"/>
      <c r="B825" s="100"/>
      <c r="C825" s="100"/>
      <c r="D825" s="108"/>
      <c r="E825" s="108"/>
      <c r="F825" s="108"/>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2.75" customHeight="1" x14ac:dyDescent="0.2">
      <c r="A826" s="100"/>
      <c r="B826" s="100"/>
      <c r="C826" s="100"/>
      <c r="D826" s="108"/>
      <c r="E826" s="108"/>
      <c r="F826" s="108"/>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2.75" customHeight="1" x14ac:dyDescent="0.2">
      <c r="A827" s="100"/>
      <c r="B827" s="100"/>
      <c r="C827" s="100"/>
      <c r="D827" s="108"/>
      <c r="E827" s="108"/>
      <c r="F827" s="108"/>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2.75" customHeight="1" x14ac:dyDescent="0.2">
      <c r="A828" s="100"/>
      <c r="B828" s="100"/>
      <c r="C828" s="100"/>
      <c r="D828" s="108"/>
      <c r="E828" s="108"/>
      <c r="F828" s="108"/>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2.75" customHeight="1" x14ac:dyDescent="0.2">
      <c r="A829" s="100"/>
      <c r="B829" s="100"/>
      <c r="C829" s="100"/>
      <c r="D829" s="108"/>
      <c r="E829" s="108"/>
      <c r="F829" s="108"/>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2.75" customHeight="1" x14ac:dyDescent="0.2">
      <c r="A830" s="100"/>
      <c r="B830" s="100"/>
      <c r="C830" s="100"/>
      <c r="D830" s="108"/>
      <c r="E830" s="108"/>
      <c r="F830" s="108"/>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2.75" customHeight="1" x14ac:dyDescent="0.2">
      <c r="A831" s="100"/>
      <c r="B831" s="100"/>
      <c r="C831" s="100"/>
      <c r="D831" s="108"/>
      <c r="E831" s="108"/>
      <c r="F831" s="108"/>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2.75" customHeight="1" x14ac:dyDescent="0.2">
      <c r="A832" s="100"/>
      <c r="B832" s="100"/>
      <c r="C832" s="100"/>
      <c r="D832" s="108"/>
      <c r="E832" s="108"/>
      <c r="F832" s="108"/>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2.75" customHeight="1" x14ac:dyDescent="0.2">
      <c r="A833" s="100"/>
      <c r="B833" s="100"/>
      <c r="C833" s="100"/>
      <c r="D833" s="108"/>
      <c r="E833" s="108"/>
      <c r="F833" s="108"/>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2.75" customHeight="1" x14ac:dyDescent="0.2">
      <c r="A834" s="100"/>
      <c r="B834" s="100"/>
      <c r="C834" s="100"/>
      <c r="D834" s="108"/>
      <c r="E834" s="108"/>
      <c r="F834" s="108"/>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2.75" customHeight="1" x14ac:dyDescent="0.2">
      <c r="A835" s="100"/>
      <c r="B835" s="100"/>
      <c r="C835" s="100"/>
      <c r="D835" s="108"/>
      <c r="E835" s="108"/>
      <c r="F835" s="108"/>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2.75" customHeight="1" x14ac:dyDescent="0.2">
      <c r="A836" s="100"/>
      <c r="B836" s="100"/>
      <c r="C836" s="100"/>
      <c r="D836" s="108"/>
      <c r="E836" s="108"/>
      <c r="F836" s="108"/>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2.75" customHeight="1" x14ac:dyDescent="0.2">
      <c r="A837" s="100"/>
      <c r="B837" s="100"/>
      <c r="C837" s="100"/>
      <c r="D837" s="108"/>
      <c r="E837" s="108"/>
      <c r="F837" s="108"/>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2.75" customHeight="1" x14ac:dyDescent="0.2">
      <c r="A838" s="100"/>
      <c r="B838" s="100"/>
      <c r="C838" s="100"/>
      <c r="D838" s="108"/>
      <c r="E838" s="108"/>
      <c r="F838" s="108"/>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2.75" customHeight="1" x14ac:dyDescent="0.2">
      <c r="A839" s="100"/>
      <c r="B839" s="100"/>
      <c r="C839" s="100"/>
      <c r="D839" s="108"/>
      <c r="E839" s="108"/>
      <c r="F839" s="108"/>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2.75" customHeight="1" x14ac:dyDescent="0.2">
      <c r="A840" s="100"/>
      <c r="B840" s="100"/>
      <c r="C840" s="100"/>
      <c r="D840" s="108"/>
      <c r="E840" s="108"/>
      <c r="F840" s="108"/>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2.75" customHeight="1" x14ac:dyDescent="0.2">
      <c r="A841" s="100"/>
      <c r="B841" s="100"/>
      <c r="C841" s="100"/>
      <c r="D841" s="108"/>
      <c r="E841" s="108"/>
      <c r="F841" s="108"/>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2.75" customHeight="1" x14ac:dyDescent="0.2">
      <c r="A842" s="100"/>
      <c r="B842" s="100"/>
      <c r="C842" s="100"/>
      <c r="D842" s="108"/>
      <c r="E842" s="108"/>
      <c r="F842" s="108"/>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2.75" customHeight="1" x14ac:dyDescent="0.2">
      <c r="A843" s="100"/>
      <c r="B843" s="100"/>
      <c r="C843" s="100"/>
      <c r="D843" s="108"/>
      <c r="E843" s="108"/>
      <c r="F843" s="108"/>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2.75" customHeight="1" x14ac:dyDescent="0.2">
      <c r="A844" s="100"/>
      <c r="B844" s="100"/>
      <c r="C844" s="100"/>
      <c r="D844" s="108"/>
      <c r="E844" s="108"/>
      <c r="F844" s="108"/>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2.75" customHeight="1" x14ac:dyDescent="0.2">
      <c r="A845" s="100"/>
      <c r="B845" s="100"/>
      <c r="C845" s="100"/>
      <c r="D845" s="108"/>
      <c r="E845" s="108"/>
      <c r="F845" s="108"/>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2.75" customHeight="1" x14ac:dyDescent="0.2">
      <c r="A846" s="100"/>
      <c r="B846" s="100"/>
      <c r="C846" s="100"/>
      <c r="D846" s="108"/>
      <c r="E846" s="108"/>
      <c r="F846" s="108"/>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2.75" customHeight="1" x14ac:dyDescent="0.2">
      <c r="A847" s="100"/>
      <c r="B847" s="100"/>
      <c r="C847" s="100"/>
      <c r="D847" s="108"/>
      <c r="E847" s="108"/>
      <c r="F847" s="108"/>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2.75" customHeight="1" x14ac:dyDescent="0.2">
      <c r="A848" s="100"/>
      <c r="B848" s="100"/>
      <c r="C848" s="100"/>
      <c r="D848" s="108"/>
      <c r="E848" s="108"/>
      <c r="F848" s="108"/>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2.75" customHeight="1" x14ac:dyDescent="0.2">
      <c r="A849" s="100"/>
      <c r="B849" s="100"/>
      <c r="C849" s="100"/>
      <c r="D849" s="108"/>
      <c r="E849" s="108"/>
      <c r="F849" s="108"/>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2.75" customHeight="1" x14ac:dyDescent="0.2">
      <c r="A850" s="100"/>
      <c r="B850" s="100"/>
      <c r="C850" s="100"/>
      <c r="D850" s="108"/>
      <c r="E850" s="108"/>
      <c r="F850" s="108"/>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2.75" customHeight="1" x14ac:dyDescent="0.2">
      <c r="A851" s="100"/>
      <c r="B851" s="100"/>
      <c r="C851" s="100"/>
      <c r="D851" s="108"/>
      <c r="E851" s="108"/>
      <c r="F851" s="108"/>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2.75" customHeight="1" x14ac:dyDescent="0.2">
      <c r="A852" s="100"/>
      <c r="B852" s="100"/>
      <c r="C852" s="100"/>
      <c r="D852" s="108"/>
      <c r="E852" s="108"/>
      <c r="F852" s="108"/>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2.75" customHeight="1" x14ac:dyDescent="0.2">
      <c r="A853" s="100"/>
      <c r="B853" s="100"/>
      <c r="C853" s="100"/>
      <c r="D853" s="108"/>
      <c r="E853" s="108"/>
      <c r="F853" s="108"/>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2.75" customHeight="1" x14ac:dyDescent="0.2">
      <c r="A854" s="100"/>
      <c r="B854" s="100"/>
      <c r="C854" s="100"/>
      <c r="D854" s="108"/>
      <c r="E854" s="108"/>
      <c r="F854" s="108"/>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2.75" customHeight="1" x14ac:dyDescent="0.2">
      <c r="A855" s="100"/>
      <c r="B855" s="100"/>
      <c r="C855" s="100"/>
      <c r="D855" s="108"/>
      <c r="E855" s="108"/>
      <c r="F855" s="108"/>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2.75" customHeight="1" x14ac:dyDescent="0.2">
      <c r="A856" s="100"/>
      <c r="B856" s="100"/>
      <c r="C856" s="100"/>
      <c r="D856" s="108"/>
      <c r="E856" s="108"/>
      <c r="F856" s="108"/>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2.75" customHeight="1" x14ac:dyDescent="0.2">
      <c r="A857" s="100"/>
      <c r="B857" s="100"/>
      <c r="C857" s="100"/>
      <c r="D857" s="108"/>
      <c r="E857" s="108"/>
      <c r="F857" s="108"/>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2.75" customHeight="1" x14ac:dyDescent="0.2">
      <c r="A858" s="100"/>
      <c r="B858" s="100"/>
      <c r="C858" s="100"/>
      <c r="D858" s="108"/>
      <c r="E858" s="108"/>
      <c r="F858" s="108"/>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2.75" customHeight="1" x14ac:dyDescent="0.2">
      <c r="A859" s="100"/>
      <c r="B859" s="100"/>
      <c r="C859" s="100"/>
      <c r="D859" s="108"/>
      <c r="E859" s="108"/>
      <c r="F859" s="108"/>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2.75" customHeight="1" x14ac:dyDescent="0.2">
      <c r="A860" s="100"/>
      <c r="B860" s="100"/>
      <c r="C860" s="100"/>
      <c r="D860" s="108"/>
      <c r="E860" s="108"/>
      <c r="F860" s="108"/>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2.75" customHeight="1" x14ac:dyDescent="0.2">
      <c r="A861" s="100"/>
      <c r="B861" s="100"/>
      <c r="C861" s="100"/>
      <c r="D861" s="108"/>
      <c r="E861" s="108"/>
      <c r="F861" s="108"/>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2.75" customHeight="1" x14ac:dyDescent="0.2">
      <c r="A862" s="100"/>
      <c r="B862" s="100"/>
      <c r="C862" s="100"/>
      <c r="D862" s="108"/>
      <c r="E862" s="108"/>
      <c r="F862" s="108"/>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2.75" customHeight="1" x14ac:dyDescent="0.2">
      <c r="A863" s="100"/>
      <c r="B863" s="100"/>
      <c r="C863" s="100"/>
      <c r="D863" s="108"/>
      <c r="E863" s="108"/>
      <c r="F863" s="108"/>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2.75" customHeight="1" x14ac:dyDescent="0.2">
      <c r="A864" s="100"/>
      <c r="B864" s="100"/>
      <c r="C864" s="100"/>
      <c r="D864" s="108"/>
      <c r="E864" s="108"/>
      <c r="F864" s="108"/>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2.75" customHeight="1" x14ac:dyDescent="0.2">
      <c r="A865" s="100"/>
      <c r="B865" s="100"/>
      <c r="C865" s="100"/>
      <c r="D865" s="108"/>
      <c r="E865" s="108"/>
      <c r="F865" s="108"/>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2.75" customHeight="1" x14ac:dyDescent="0.2">
      <c r="A866" s="100"/>
      <c r="B866" s="100"/>
      <c r="C866" s="100"/>
      <c r="D866" s="108"/>
      <c r="E866" s="108"/>
      <c r="F866" s="108"/>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2.75" customHeight="1" x14ac:dyDescent="0.2">
      <c r="A867" s="100"/>
      <c r="B867" s="100"/>
      <c r="C867" s="100"/>
      <c r="D867" s="108"/>
      <c r="E867" s="108"/>
      <c r="F867" s="108"/>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2.75" customHeight="1" x14ac:dyDescent="0.2">
      <c r="A868" s="100"/>
      <c r="B868" s="100"/>
      <c r="C868" s="100"/>
      <c r="D868" s="108"/>
      <c r="E868" s="108"/>
      <c r="F868" s="108"/>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2.75" customHeight="1" x14ac:dyDescent="0.2">
      <c r="A869" s="100"/>
      <c r="B869" s="100"/>
      <c r="C869" s="100"/>
      <c r="D869" s="108"/>
      <c r="E869" s="108"/>
      <c r="F869" s="108"/>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2.75" customHeight="1" x14ac:dyDescent="0.2">
      <c r="A870" s="100"/>
      <c r="B870" s="100"/>
      <c r="C870" s="100"/>
      <c r="D870" s="108"/>
      <c r="E870" s="108"/>
      <c r="F870" s="108"/>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2.75" customHeight="1" x14ac:dyDescent="0.2">
      <c r="A871" s="100"/>
      <c r="B871" s="100"/>
      <c r="C871" s="100"/>
      <c r="D871" s="108"/>
      <c r="E871" s="108"/>
      <c r="F871" s="108"/>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2.75" customHeight="1" x14ac:dyDescent="0.2">
      <c r="A872" s="100"/>
      <c r="B872" s="100"/>
      <c r="C872" s="100"/>
      <c r="D872" s="108"/>
      <c r="E872" s="108"/>
      <c r="F872" s="108"/>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2.75" customHeight="1" x14ac:dyDescent="0.2">
      <c r="A873" s="100"/>
      <c r="B873" s="100"/>
      <c r="C873" s="100"/>
      <c r="D873" s="108"/>
      <c r="E873" s="108"/>
      <c r="F873" s="108"/>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2.75" customHeight="1" x14ac:dyDescent="0.2">
      <c r="A874" s="100"/>
      <c r="B874" s="100"/>
      <c r="C874" s="100"/>
      <c r="D874" s="108"/>
      <c r="E874" s="108"/>
      <c r="F874" s="108"/>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2.75" customHeight="1" x14ac:dyDescent="0.2">
      <c r="A875" s="100"/>
      <c r="B875" s="100"/>
      <c r="C875" s="100"/>
      <c r="D875" s="108"/>
      <c r="E875" s="108"/>
      <c r="F875" s="108"/>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2.75" customHeight="1" x14ac:dyDescent="0.2">
      <c r="A876" s="100"/>
      <c r="B876" s="100"/>
      <c r="C876" s="100"/>
      <c r="D876" s="108"/>
      <c r="E876" s="108"/>
      <c r="F876" s="108"/>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2.75" customHeight="1" x14ac:dyDescent="0.2">
      <c r="A877" s="100"/>
      <c r="B877" s="100"/>
      <c r="C877" s="100"/>
      <c r="D877" s="108"/>
      <c r="E877" s="108"/>
      <c r="F877" s="108"/>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2.75" customHeight="1" x14ac:dyDescent="0.2">
      <c r="A878" s="100"/>
      <c r="B878" s="100"/>
      <c r="C878" s="100"/>
      <c r="D878" s="108"/>
      <c r="E878" s="108"/>
      <c r="F878" s="108"/>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2.75" customHeight="1" x14ac:dyDescent="0.2">
      <c r="A879" s="100"/>
      <c r="B879" s="100"/>
      <c r="C879" s="100"/>
      <c r="D879" s="108"/>
      <c r="E879" s="108"/>
      <c r="F879" s="108"/>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2.75" customHeight="1" x14ac:dyDescent="0.2">
      <c r="A880" s="100"/>
      <c r="B880" s="100"/>
      <c r="C880" s="100"/>
      <c r="D880" s="108"/>
      <c r="E880" s="108"/>
      <c r="F880" s="108"/>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2.75" customHeight="1" x14ac:dyDescent="0.2">
      <c r="A881" s="100"/>
      <c r="B881" s="100"/>
      <c r="C881" s="100"/>
      <c r="D881" s="108"/>
      <c r="E881" s="108"/>
      <c r="F881" s="108"/>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2.75" customHeight="1" x14ac:dyDescent="0.2">
      <c r="A882" s="100"/>
      <c r="B882" s="100"/>
      <c r="C882" s="100"/>
      <c r="D882" s="108"/>
      <c r="E882" s="108"/>
      <c r="F882" s="108"/>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2.75" customHeight="1" x14ac:dyDescent="0.2">
      <c r="A883" s="100"/>
      <c r="B883" s="100"/>
      <c r="C883" s="100"/>
      <c r="D883" s="108"/>
      <c r="E883" s="108"/>
      <c r="F883" s="108"/>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2.75" customHeight="1" x14ac:dyDescent="0.2">
      <c r="A884" s="100"/>
      <c r="B884" s="100"/>
      <c r="C884" s="100"/>
      <c r="D884" s="108"/>
      <c r="E884" s="108"/>
      <c r="F884" s="108"/>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2.75" customHeight="1" x14ac:dyDescent="0.2">
      <c r="A885" s="100"/>
      <c r="B885" s="100"/>
      <c r="C885" s="100"/>
      <c r="D885" s="108"/>
      <c r="E885" s="108"/>
      <c r="F885" s="108"/>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2.75" customHeight="1" x14ac:dyDescent="0.2">
      <c r="A886" s="100"/>
      <c r="B886" s="100"/>
      <c r="C886" s="100"/>
      <c r="D886" s="108"/>
      <c r="E886" s="108"/>
      <c r="F886" s="108"/>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2.75" customHeight="1" x14ac:dyDescent="0.2">
      <c r="A887" s="100"/>
      <c r="B887" s="100"/>
      <c r="C887" s="100"/>
      <c r="D887" s="108"/>
      <c r="E887" s="108"/>
      <c r="F887" s="108"/>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2.75" customHeight="1" x14ac:dyDescent="0.2">
      <c r="A888" s="100"/>
      <c r="B888" s="100"/>
      <c r="C888" s="100"/>
      <c r="D888" s="108"/>
      <c r="E888" s="108"/>
      <c r="F888" s="108"/>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2.75" customHeight="1" x14ac:dyDescent="0.2">
      <c r="A889" s="100"/>
      <c r="B889" s="100"/>
      <c r="C889" s="100"/>
      <c r="D889" s="108"/>
      <c r="E889" s="108"/>
      <c r="F889" s="108"/>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2.75" customHeight="1" x14ac:dyDescent="0.2">
      <c r="A890" s="100"/>
      <c r="B890" s="100"/>
      <c r="C890" s="100"/>
      <c r="D890" s="108"/>
      <c r="E890" s="108"/>
      <c r="F890" s="108"/>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2.75" customHeight="1" x14ac:dyDescent="0.2">
      <c r="A891" s="100"/>
      <c r="B891" s="100"/>
      <c r="C891" s="100"/>
      <c r="D891" s="108"/>
      <c r="E891" s="108"/>
      <c r="F891" s="108"/>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2.75" customHeight="1" x14ac:dyDescent="0.2">
      <c r="A892" s="100"/>
      <c r="B892" s="100"/>
      <c r="C892" s="100"/>
      <c r="D892" s="108"/>
      <c r="E892" s="108"/>
      <c r="F892" s="108"/>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2.75" customHeight="1" x14ac:dyDescent="0.2">
      <c r="A893" s="100"/>
      <c r="B893" s="100"/>
      <c r="C893" s="100"/>
      <c r="D893" s="108"/>
      <c r="E893" s="108"/>
      <c r="F893" s="108"/>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2.75" customHeight="1" x14ac:dyDescent="0.2">
      <c r="A894" s="100"/>
      <c r="B894" s="100"/>
      <c r="C894" s="100"/>
      <c r="D894" s="108"/>
      <c r="E894" s="108"/>
      <c r="F894" s="108"/>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2.75" customHeight="1" x14ac:dyDescent="0.2">
      <c r="A895" s="100"/>
      <c r="B895" s="100"/>
      <c r="C895" s="100"/>
      <c r="D895" s="108"/>
      <c r="E895" s="108"/>
      <c r="F895" s="108"/>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2.75" customHeight="1" x14ac:dyDescent="0.2">
      <c r="A896" s="100"/>
      <c r="B896" s="100"/>
      <c r="C896" s="100"/>
      <c r="D896" s="108"/>
      <c r="E896" s="108"/>
      <c r="F896" s="108"/>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2.75" customHeight="1" x14ac:dyDescent="0.2">
      <c r="A897" s="100"/>
      <c r="B897" s="100"/>
      <c r="C897" s="100"/>
      <c r="D897" s="108"/>
      <c r="E897" s="108"/>
      <c r="F897" s="108"/>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2.75" customHeight="1" x14ac:dyDescent="0.2">
      <c r="A898" s="100"/>
      <c r="B898" s="100"/>
      <c r="C898" s="100"/>
      <c r="D898" s="108"/>
      <c r="E898" s="108"/>
      <c r="F898" s="108"/>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2.75" customHeight="1" x14ac:dyDescent="0.2">
      <c r="A899" s="100"/>
      <c r="B899" s="100"/>
      <c r="C899" s="100"/>
      <c r="D899" s="108"/>
      <c r="E899" s="108"/>
      <c r="F899" s="108"/>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2.75" customHeight="1" x14ac:dyDescent="0.2">
      <c r="A900" s="100"/>
      <c r="B900" s="100"/>
      <c r="C900" s="100"/>
      <c r="D900" s="108"/>
      <c r="E900" s="108"/>
      <c r="F900" s="108"/>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2.75" customHeight="1" x14ac:dyDescent="0.2">
      <c r="A901" s="100"/>
      <c r="B901" s="100"/>
      <c r="C901" s="100"/>
      <c r="D901" s="108"/>
      <c r="E901" s="108"/>
      <c r="F901" s="108"/>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2.75" customHeight="1" x14ac:dyDescent="0.2">
      <c r="A902" s="100"/>
      <c r="B902" s="100"/>
      <c r="C902" s="100"/>
      <c r="D902" s="108"/>
      <c r="E902" s="108"/>
      <c r="F902" s="108"/>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2.75" customHeight="1" x14ac:dyDescent="0.2">
      <c r="A903" s="100"/>
      <c r="B903" s="100"/>
      <c r="C903" s="100"/>
      <c r="D903" s="108"/>
      <c r="E903" s="108"/>
      <c r="F903" s="108"/>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2.75" customHeight="1" x14ac:dyDescent="0.2">
      <c r="A904" s="100"/>
      <c r="B904" s="100"/>
      <c r="C904" s="100"/>
      <c r="D904" s="108"/>
      <c r="E904" s="108"/>
      <c r="F904" s="108"/>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2.75" customHeight="1" x14ac:dyDescent="0.2">
      <c r="A905" s="100"/>
      <c r="B905" s="100"/>
      <c r="C905" s="100"/>
      <c r="D905" s="108"/>
      <c r="E905" s="108"/>
      <c r="F905" s="108"/>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2.75" customHeight="1" x14ac:dyDescent="0.2">
      <c r="A906" s="100"/>
      <c r="B906" s="100"/>
      <c r="C906" s="100"/>
      <c r="D906" s="108"/>
      <c r="E906" s="108"/>
      <c r="F906" s="108"/>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2.75" customHeight="1" x14ac:dyDescent="0.2">
      <c r="A907" s="100"/>
      <c r="B907" s="100"/>
      <c r="C907" s="100"/>
      <c r="D907" s="108"/>
      <c r="E907" s="108"/>
      <c r="F907" s="108"/>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2.75" customHeight="1" x14ac:dyDescent="0.2">
      <c r="A908" s="100"/>
      <c r="B908" s="100"/>
      <c r="C908" s="100"/>
      <c r="D908" s="108"/>
      <c r="E908" s="108"/>
      <c r="F908" s="108"/>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2.75" customHeight="1" x14ac:dyDescent="0.2">
      <c r="A909" s="100"/>
      <c r="B909" s="100"/>
      <c r="C909" s="100"/>
      <c r="D909" s="108"/>
      <c r="E909" s="108"/>
      <c r="F909" s="108"/>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2.75" customHeight="1" x14ac:dyDescent="0.2">
      <c r="A910" s="100"/>
      <c r="B910" s="100"/>
      <c r="C910" s="100"/>
      <c r="D910" s="108"/>
      <c r="E910" s="108"/>
      <c r="F910" s="108"/>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2.75" customHeight="1" x14ac:dyDescent="0.2">
      <c r="A911" s="100"/>
      <c r="B911" s="100"/>
      <c r="C911" s="100"/>
      <c r="D911" s="108"/>
      <c r="E911" s="108"/>
      <c r="F911" s="108"/>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2.75" customHeight="1" x14ac:dyDescent="0.2">
      <c r="A912" s="100"/>
      <c r="B912" s="100"/>
      <c r="C912" s="100"/>
      <c r="D912" s="108"/>
      <c r="E912" s="108"/>
      <c r="F912" s="108"/>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2.75" customHeight="1" x14ac:dyDescent="0.2">
      <c r="A913" s="100"/>
      <c r="B913" s="100"/>
      <c r="C913" s="100"/>
      <c r="D913" s="108"/>
      <c r="E913" s="108"/>
      <c r="F913" s="108"/>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2.75" customHeight="1" x14ac:dyDescent="0.2">
      <c r="A914" s="100"/>
      <c r="B914" s="100"/>
      <c r="C914" s="100"/>
      <c r="D914" s="108"/>
      <c r="E914" s="108"/>
      <c r="F914" s="108"/>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2.75" customHeight="1" x14ac:dyDescent="0.2">
      <c r="A915" s="100"/>
      <c r="B915" s="100"/>
      <c r="C915" s="100"/>
      <c r="D915" s="108"/>
      <c r="E915" s="108"/>
      <c r="F915" s="108"/>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2.75" customHeight="1" x14ac:dyDescent="0.2">
      <c r="A916" s="100"/>
      <c r="B916" s="100"/>
      <c r="C916" s="100"/>
      <c r="D916" s="108"/>
      <c r="E916" s="108"/>
      <c r="F916" s="108"/>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2.75" customHeight="1" x14ac:dyDescent="0.2">
      <c r="A917" s="100"/>
      <c r="B917" s="100"/>
      <c r="C917" s="100"/>
      <c r="D917" s="108"/>
      <c r="E917" s="108"/>
      <c r="F917" s="108"/>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2.75" customHeight="1" x14ac:dyDescent="0.2">
      <c r="A918" s="100"/>
      <c r="B918" s="100"/>
      <c r="C918" s="100"/>
      <c r="D918" s="108"/>
      <c r="E918" s="108"/>
      <c r="F918" s="108"/>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2.75" customHeight="1" x14ac:dyDescent="0.2">
      <c r="A919" s="100"/>
      <c r="B919" s="100"/>
      <c r="C919" s="100"/>
      <c r="D919" s="108"/>
      <c r="E919" s="108"/>
      <c r="F919" s="108"/>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2.75" customHeight="1" x14ac:dyDescent="0.2">
      <c r="A920" s="100"/>
      <c r="B920" s="100"/>
      <c r="C920" s="100"/>
      <c r="D920" s="108"/>
      <c r="E920" s="108"/>
      <c r="F920" s="108"/>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2.75" customHeight="1" x14ac:dyDescent="0.2">
      <c r="A921" s="100"/>
      <c r="B921" s="100"/>
      <c r="C921" s="100"/>
      <c r="D921" s="108"/>
      <c r="E921" s="108"/>
      <c r="F921" s="108"/>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2.75" customHeight="1" x14ac:dyDescent="0.2">
      <c r="A922" s="100"/>
      <c r="B922" s="100"/>
      <c r="C922" s="100"/>
      <c r="D922" s="108"/>
      <c r="E922" s="108"/>
      <c r="F922" s="108"/>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2.75" customHeight="1" x14ac:dyDescent="0.2">
      <c r="A923" s="100"/>
      <c r="B923" s="100"/>
      <c r="C923" s="100"/>
      <c r="D923" s="108"/>
      <c r="E923" s="108"/>
      <c r="F923" s="108"/>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2.75" customHeight="1" x14ac:dyDescent="0.2">
      <c r="A924" s="100"/>
      <c r="B924" s="100"/>
      <c r="C924" s="100"/>
      <c r="D924" s="108"/>
      <c r="E924" s="108"/>
      <c r="F924" s="108"/>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2.75" customHeight="1" x14ac:dyDescent="0.2">
      <c r="A925" s="100"/>
      <c r="B925" s="100"/>
      <c r="C925" s="100"/>
      <c r="D925" s="108"/>
      <c r="E925" s="108"/>
      <c r="F925" s="108"/>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2.75" customHeight="1" x14ac:dyDescent="0.2">
      <c r="A926" s="100"/>
      <c r="B926" s="100"/>
      <c r="C926" s="100"/>
      <c r="D926" s="108"/>
      <c r="E926" s="108"/>
      <c r="F926" s="108"/>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2.75" customHeight="1" x14ac:dyDescent="0.2">
      <c r="A927" s="100"/>
      <c r="B927" s="100"/>
      <c r="C927" s="100"/>
      <c r="D927" s="108"/>
      <c r="E927" s="108"/>
      <c r="F927" s="108"/>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2.75" customHeight="1" x14ac:dyDescent="0.2">
      <c r="A928" s="100"/>
      <c r="B928" s="100"/>
      <c r="C928" s="100"/>
      <c r="D928" s="108"/>
      <c r="E928" s="108"/>
      <c r="F928" s="108"/>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2.75" customHeight="1" x14ac:dyDescent="0.2">
      <c r="A929" s="100"/>
      <c r="B929" s="100"/>
      <c r="C929" s="100"/>
      <c r="D929" s="108"/>
      <c r="E929" s="108"/>
      <c r="F929" s="108"/>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2.75" customHeight="1" x14ac:dyDescent="0.2">
      <c r="A930" s="100"/>
      <c r="B930" s="100"/>
      <c r="C930" s="100"/>
      <c r="D930" s="108"/>
      <c r="E930" s="108"/>
      <c r="F930" s="108"/>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2.75" customHeight="1" x14ac:dyDescent="0.2">
      <c r="A931" s="100"/>
      <c r="B931" s="100"/>
      <c r="C931" s="100"/>
      <c r="D931" s="108"/>
      <c r="E931" s="108"/>
      <c r="F931" s="108"/>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2.75" customHeight="1" x14ac:dyDescent="0.2">
      <c r="A932" s="100"/>
      <c r="B932" s="100"/>
      <c r="C932" s="100"/>
      <c r="D932" s="108"/>
      <c r="E932" s="108"/>
      <c r="F932" s="108"/>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2.75" customHeight="1" x14ac:dyDescent="0.2">
      <c r="A933" s="100"/>
      <c r="B933" s="100"/>
      <c r="C933" s="100"/>
      <c r="D933" s="108"/>
      <c r="E933" s="108"/>
      <c r="F933" s="108"/>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2.75" customHeight="1" x14ac:dyDescent="0.2">
      <c r="A934" s="100"/>
      <c r="B934" s="100"/>
      <c r="C934" s="100"/>
      <c r="D934" s="108"/>
      <c r="E934" s="108"/>
      <c r="F934" s="108"/>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2.75" customHeight="1" x14ac:dyDescent="0.2">
      <c r="A935" s="100"/>
      <c r="B935" s="100"/>
      <c r="C935" s="100"/>
      <c r="D935" s="108"/>
      <c r="E935" s="108"/>
      <c r="F935" s="108"/>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2.75" customHeight="1" x14ac:dyDescent="0.2">
      <c r="A936" s="100"/>
      <c r="B936" s="100"/>
      <c r="C936" s="100"/>
      <c r="D936" s="108"/>
      <c r="E936" s="108"/>
      <c r="F936" s="108"/>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2.75" customHeight="1" x14ac:dyDescent="0.2">
      <c r="A937" s="100"/>
      <c r="B937" s="100"/>
      <c r="C937" s="100"/>
      <c r="D937" s="108"/>
      <c r="E937" s="108"/>
      <c r="F937" s="108"/>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2.75" customHeight="1" x14ac:dyDescent="0.2">
      <c r="A938" s="100"/>
      <c r="B938" s="100"/>
      <c r="C938" s="100"/>
      <c r="D938" s="108"/>
      <c r="E938" s="108"/>
      <c r="F938" s="108"/>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2.75" customHeight="1" x14ac:dyDescent="0.2">
      <c r="A939" s="100"/>
      <c r="B939" s="100"/>
      <c r="C939" s="100"/>
      <c r="D939" s="108"/>
      <c r="E939" s="108"/>
      <c r="F939" s="108"/>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2.75" customHeight="1" x14ac:dyDescent="0.2">
      <c r="A940" s="100"/>
      <c r="B940" s="100"/>
      <c r="C940" s="100"/>
      <c r="D940" s="108"/>
      <c r="E940" s="108"/>
      <c r="F940" s="108"/>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2.75" customHeight="1" x14ac:dyDescent="0.2">
      <c r="A941" s="100"/>
      <c r="B941" s="100"/>
      <c r="C941" s="100"/>
      <c r="D941" s="108"/>
      <c r="E941" s="108"/>
      <c r="F941" s="108"/>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2.75" customHeight="1" x14ac:dyDescent="0.2">
      <c r="A942" s="100"/>
      <c r="B942" s="100"/>
      <c r="C942" s="100"/>
      <c r="D942" s="108"/>
      <c r="E942" s="108"/>
      <c r="F942" s="108"/>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2.75" customHeight="1" x14ac:dyDescent="0.2">
      <c r="A943" s="100"/>
      <c r="B943" s="100"/>
      <c r="C943" s="100"/>
      <c r="D943" s="108"/>
      <c r="E943" s="108"/>
      <c r="F943" s="108"/>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2.75" customHeight="1" x14ac:dyDescent="0.2">
      <c r="A944" s="100"/>
      <c r="B944" s="100"/>
      <c r="C944" s="100"/>
      <c r="D944" s="108"/>
      <c r="E944" s="108"/>
      <c r="F944" s="108"/>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2.75" customHeight="1" x14ac:dyDescent="0.2">
      <c r="A945" s="100"/>
      <c r="B945" s="100"/>
      <c r="C945" s="100"/>
      <c r="D945" s="108"/>
      <c r="E945" s="108"/>
      <c r="F945" s="108"/>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2.75" customHeight="1" x14ac:dyDescent="0.2">
      <c r="A946" s="100"/>
      <c r="B946" s="100"/>
      <c r="C946" s="100"/>
      <c r="D946" s="108"/>
      <c r="E946" s="108"/>
      <c r="F946" s="108"/>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2.75" customHeight="1" x14ac:dyDescent="0.2">
      <c r="A947" s="100"/>
      <c r="B947" s="100"/>
      <c r="C947" s="100"/>
      <c r="D947" s="108"/>
      <c r="E947" s="108"/>
      <c r="F947" s="108"/>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2.75" customHeight="1" x14ac:dyDescent="0.2">
      <c r="A948" s="100"/>
      <c r="B948" s="100"/>
      <c r="C948" s="100"/>
      <c r="D948" s="108"/>
      <c r="E948" s="108"/>
      <c r="F948" s="108"/>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2.75" customHeight="1" x14ac:dyDescent="0.2">
      <c r="A949" s="100"/>
      <c r="B949" s="100"/>
      <c r="C949" s="100"/>
      <c r="D949" s="108"/>
      <c r="E949" s="108"/>
      <c r="F949" s="108"/>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2.75" customHeight="1" x14ac:dyDescent="0.2">
      <c r="A950" s="100"/>
      <c r="B950" s="100"/>
      <c r="C950" s="100"/>
      <c r="D950" s="108"/>
      <c r="E950" s="108"/>
      <c r="F950" s="108"/>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2.75" customHeight="1" x14ac:dyDescent="0.2">
      <c r="A951" s="100"/>
      <c r="B951" s="100"/>
      <c r="C951" s="100"/>
      <c r="D951" s="108"/>
      <c r="E951" s="108"/>
      <c r="F951" s="108"/>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2.75" customHeight="1" x14ac:dyDescent="0.2">
      <c r="A952" s="100"/>
      <c r="B952" s="100"/>
      <c r="C952" s="100"/>
      <c r="D952" s="108"/>
      <c r="E952" s="108"/>
      <c r="F952" s="108"/>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2.75" customHeight="1" x14ac:dyDescent="0.2">
      <c r="A953" s="100"/>
      <c r="B953" s="100"/>
      <c r="C953" s="100"/>
      <c r="D953" s="108"/>
      <c r="E953" s="108"/>
      <c r="F953" s="108"/>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2.75" customHeight="1" x14ac:dyDescent="0.2">
      <c r="A954" s="100"/>
      <c r="B954" s="100"/>
      <c r="C954" s="100"/>
      <c r="D954" s="108"/>
      <c r="E954" s="108"/>
      <c r="F954" s="108"/>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2.75" customHeight="1" x14ac:dyDescent="0.2">
      <c r="A955" s="100"/>
      <c r="B955" s="100"/>
      <c r="C955" s="100"/>
      <c r="D955" s="108"/>
      <c r="E955" s="108"/>
      <c r="F955" s="108"/>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2.75" customHeight="1" x14ac:dyDescent="0.2">
      <c r="A956" s="100"/>
      <c r="B956" s="100"/>
      <c r="C956" s="100"/>
      <c r="D956" s="108"/>
      <c r="E956" s="108"/>
      <c r="F956" s="108"/>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2.75" customHeight="1" x14ac:dyDescent="0.2">
      <c r="A957" s="100"/>
      <c r="B957" s="100"/>
      <c r="C957" s="100"/>
      <c r="D957" s="108"/>
      <c r="E957" s="108"/>
      <c r="F957" s="108"/>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2.75" customHeight="1" x14ac:dyDescent="0.2">
      <c r="A958" s="100"/>
      <c r="B958" s="100"/>
      <c r="C958" s="100"/>
      <c r="D958" s="108"/>
      <c r="E958" s="108"/>
      <c r="F958" s="108"/>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2.75" customHeight="1" x14ac:dyDescent="0.2">
      <c r="A959" s="100"/>
      <c r="B959" s="100"/>
      <c r="C959" s="100"/>
      <c r="D959" s="108"/>
      <c r="E959" s="108"/>
      <c r="F959" s="108"/>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2.75" customHeight="1" x14ac:dyDescent="0.2">
      <c r="A960" s="100"/>
      <c r="B960" s="100"/>
      <c r="C960" s="100"/>
      <c r="D960" s="108"/>
      <c r="E960" s="108"/>
      <c r="F960" s="108"/>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2.75" customHeight="1" x14ac:dyDescent="0.2">
      <c r="A961" s="100"/>
      <c r="B961" s="100"/>
      <c r="C961" s="100"/>
      <c r="D961" s="108"/>
      <c r="E961" s="108"/>
      <c r="F961" s="108"/>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2.75" customHeight="1" x14ac:dyDescent="0.2">
      <c r="A962" s="100"/>
      <c r="B962" s="100"/>
      <c r="C962" s="100"/>
      <c r="D962" s="108"/>
      <c r="E962" s="108"/>
      <c r="F962" s="108"/>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2.75" customHeight="1" x14ac:dyDescent="0.2">
      <c r="A963" s="100"/>
      <c r="B963" s="100"/>
      <c r="C963" s="100"/>
      <c r="D963" s="108"/>
      <c r="E963" s="108"/>
      <c r="F963" s="108"/>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2.75" customHeight="1" x14ac:dyDescent="0.2">
      <c r="A964" s="100"/>
      <c r="B964" s="100"/>
      <c r="C964" s="100"/>
      <c r="D964" s="108"/>
      <c r="E964" s="108"/>
      <c r="F964" s="108"/>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2.75" customHeight="1" x14ac:dyDescent="0.2">
      <c r="A965" s="100"/>
      <c r="B965" s="100"/>
      <c r="C965" s="100"/>
      <c r="D965" s="108"/>
      <c r="E965" s="108"/>
      <c r="F965" s="108"/>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2.75" customHeight="1" x14ac:dyDescent="0.2">
      <c r="A966" s="100"/>
      <c r="B966" s="100"/>
      <c r="C966" s="100"/>
      <c r="D966" s="108"/>
      <c r="E966" s="108"/>
      <c r="F966" s="108"/>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2.75" customHeight="1" x14ac:dyDescent="0.2">
      <c r="A967" s="100"/>
      <c r="B967" s="100"/>
      <c r="C967" s="100"/>
      <c r="D967" s="108"/>
      <c r="E967" s="108"/>
      <c r="F967" s="108"/>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2.75" customHeight="1" x14ac:dyDescent="0.2">
      <c r="A968" s="100"/>
      <c r="B968" s="100"/>
      <c r="C968" s="100"/>
      <c r="D968" s="108"/>
      <c r="E968" s="108"/>
      <c r="F968" s="108"/>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2.75" customHeight="1" x14ac:dyDescent="0.2">
      <c r="A969" s="100"/>
      <c r="B969" s="100"/>
      <c r="C969" s="100"/>
      <c r="D969" s="108"/>
      <c r="E969" s="108"/>
      <c r="F969" s="108"/>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2.75" customHeight="1" x14ac:dyDescent="0.2">
      <c r="A970" s="100"/>
      <c r="B970" s="100"/>
      <c r="C970" s="100"/>
      <c r="D970" s="108"/>
      <c r="E970" s="108"/>
      <c r="F970" s="108"/>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2.75" customHeight="1" x14ac:dyDescent="0.2">
      <c r="A971" s="100"/>
      <c r="B971" s="100"/>
      <c r="C971" s="100"/>
      <c r="D971" s="108"/>
      <c r="E971" s="108"/>
      <c r="F971" s="108"/>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2.75" customHeight="1" x14ac:dyDescent="0.2">
      <c r="A972" s="100"/>
      <c r="B972" s="100"/>
      <c r="C972" s="100"/>
      <c r="D972" s="108"/>
      <c r="E972" s="108"/>
      <c r="F972" s="108"/>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2.75" customHeight="1" x14ac:dyDescent="0.2">
      <c r="A973" s="100"/>
      <c r="B973" s="100"/>
      <c r="C973" s="100"/>
      <c r="D973" s="108"/>
      <c r="E973" s="108"/>
      <c r="F973" s="108"/>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2.75" customHeight="1" x14ac:dyDescent="0.2">
      <c r="A974" s="100"/>
      <c r="B974" s="100"/>
      <c r="C974" s="100"/>
      <c r="D974" s="108"/>
      <c r="E974" s="108"/>
      <c r="F974" s="108"/>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2.75" customHeight="1" x14ac:dyDescent="0.2">
      <c r="A975" s="100"/>
      <c r="B975" s="100"/>
      <c r="C975" s="100"/>
      <c r="D975" s="108"/>
      <c r="E975" s="108"/>
      <c r="F975" s="108"/>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2.75" customHeight="1" x14ac:dyDescent="0.2">
      <c r="A976" s="100"/>
      <c r="B976" s="100"/>
      <c r="C976" s="100"/>
      <c r="D976" s="108"/>
      <c r="E976" s="108"/>
      <c r="F976" s="108"/>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2.75" customHeight="1" x14ac:dyDescent="0.2">
      <c r="A977" s="100"/>
      <c r="B977" s="100"/>
      <c r="C977" s="100"/>
      <c r="D977" s="108"/>
      <c r="E977" s="108"/>
      <c r="F977" s="108"/>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2.75" customHeight="1" x14ac:dyDescent="0.2">
      <c r="A978" s="100"/>
      <c r="B978" s="100"/>
      <c r="C978" s="100"/>
      <c r="D978" s="108"/>
      <c r="E978" s="108"/>
      <c r="F978" s="108"/>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2.75" customHeight="1" x14ac:dyDescent="0.2">
      <c r="A979" s="100"/>
      <c r="B979" s="100"/>
      <c r="C979" s="100"/>
      <c r="D979" s="108"/>
      <c r="E979" s="108"/>
      <c r="F979" s="108"/>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2.75" customHeight="1" x14ac:dyDescent="0.2">
      <c r="A980" s="100"/>
      <c r="B980" s="100"/>
      <c r="C980" s="100"/>
      <c r="D980" s="108"/>
      <c r="E980" s="108"/>
      <c r="F980" s="108"/>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2.75" customHeight="1" x14ac:dyDescent="0.2">
      <c r="A981" s="100"/>
      <c r="B981" s="100"/>
      <c r="C981" s="100"/>
      <c r="D981" s="108"/>
      <c r="E981" s="108"/>
      <c r="F981" s="108"/>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2.75" customHeight="1" x14ac:dyDescent="0.2">
      <c r="A982" s="100"/>
      <c r="B982" s="100"/>
      <c r="C982" s="100"/>
      <c r="D982" s="108"/>
      <c r="E982" s="108"/>
      <c r="F982" s="108"/>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2.75" customHeight="1" x14ac:dyDescent="0.2">
      <c r="A983" s="100"/>
      <c r="B983" s="100"/>
      <c r="C983" s="100"/>
      <c r="D983" s="108"/>
      <c r="E983" s="108"/>
      <c r="F983" s="108"/>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2.75" customHeight="1" x14ac:dyDescent="0.2">
      <c r="A984" s="100"/>
      <c r="B984" s="100"/>
      <c r="C984" s="100"/>
      <c r="D984" s="108"/>
      <c r="E984" s="108"/>
      <c r="F984" s="108"/>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75" customHeight="1" x14ac:dyDescent="0.2">
      <c r="A985" s="100"/>
      <c r="B985" s="100"/>
      <c r="C985" s="100"/>
      <c r="D985" s="108"/>
      <c r="E985" s="108"/>
      <c r="F985" s="108"/>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2.75" customHeight="1" x14ac:dyDescent="0.2">
      <c r="A986" s="100"/>
      <c r="B986" s="100"/>
      <c r="C986" s="100"/>
      <c r="D986" s="108"/>
      <c r="E986" s="108"/>
      <c r="F986" s="108"/>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2.75" customHeight="1" x14ac:dyDescent="0.2">
      <c r="A987" s="100"/>
      <c r="B987" s="100"/>
      <c r="C987" s="100"/>
      <c r="D987" s="108"/>
      <c r="E987" s="108"/>
      <c r="F987" s="108"/>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2.75" customHeight="1" x14ac:dyDescent="0.2">
      <c r="A988" s="100"/>
      <c r="B988" s="100"/>
      <c r="C988" s="100"/>
      <c r="D988" s="108"/>
      <c r="E988" s="108"/>
      <c r="F988" s="108"/>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2.75" customHeight="1" x14ac:dyDescent="0.2">
      <c r="A989" s="100"/>
      <c r="B989" s="100"/>
      <c r="C989" s="100"/>
      <c r="D989" s="108"/>
      <c r="E989" s="108"/>
      <c r="F989" s="108"/>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2.75" customHeight="1" x14ac:dyDescent="0.2">
      <c r="A990" s="100"/>
      <c r="B990" s="100"/>
      <c r="C990" s="100"/>
      <c r="D990" s="108"/>
      <c r="E990" s="108"/>
      <c r="F990" s="108"/>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2.75" customHeight="1" x14ac:dyDescent="0.2">
      <c r="A991" s="100"/>
      <c r="B991" s="100"/>
      <c r="C991" s="100"/>
      <c r="D991" s="108"/>
      <c r="E991" s="108"/>
      <c r="F991" s="108"/>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2.75" customHeight="1" x14ac:dyDescent="0.2">
      <c r="A992" s="100"/>
      <c r="B992" s="100"/>
      <c r="C992" s="100"/>
      <c r="D992" s="108"/>
      <c r="E992" s="108"/>
      <c r="F992" s="108"/>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2.75" customHeight="1" x14ac:dyDescent="0.2">
      <c r="A993" s="100"/>
      <c r="B993" s="100"/>
      <c r="C993" s="100"/>
      <c r="D993" s="108"/>
      <c r="E993" s="108"/>
      <c r="F993" s="108"/>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2.75" customHeight="1" x14ac:dyDescent="0.2">
      <c r="A994" s="100"/>
      <c r="B994" s="100"/>
      <c r="C994" s="100"/>
      <c r="D994" s="108"/>
      <c r="E994" s="108"/>
      <c r="F994" s="108"/>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2.75" customHeight="1" x14ac:dyDescent="0.2">
      <c r="A995" s="100"/>
      <c r="B995" s="100"/>
      <c r="C995" s="100"/>
      <c r="D995" s="108"/>
      <c r="E995" s="108"/>
      <c r="F995" s="108"/>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2.75" customHeight="1" x14ac:dyDescent="0.2">
      <c r="A996" s="100"/>
      <c r="B996" s="100"/>
      <c r="C996" s="100"/>
      <c r="D996" s="108"/>
      <c r="E996" s="108"/>
      <c r="F996" s="108"/>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2.75" customHeight="1" x14ac:dyDescent="0.2">
      <c r="A997" s="100"/>
      <c r="B997" s="100"/>
      <c r="C997" s="100"/>
      <c r="D997" s="108"/>
      <c r="E997" s="108"/>
      <c r="F997" s="108"/>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2.75" customHeight="1" x14ac:dyDescent="0.2">
      <c r="A998" s="100"/>
      <c r="B998" s="100"/>
      <c r="C998" s="100"/>
      <c r="D998" s="108"/>
      <c r="E998" s="108"/>
      <c r="F998" s="108"/>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2.75" customHeight="1" x14ac:dyDescent="0.2">
      <c r="A999" s="100"/>
      <c r="B999" s="100"/>
      <c r="C999" s="100"/>
      <c r="D999" s="108"/>
      <c r="E999" s="108"/>
      <c r="F999" s="108"/>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2.75" customHeight="1" x14ac:dyDescent="0.2">
      <c r="A1000" s="100"/>
      <c r="B1000" s="100"/>
      <c r="C1000" s="100"/>
      <c r="D1000" s="108"/>
      <c r="E1000" s="108"/>
      <c r="F1000" s="108"/>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mergeCells count="2">
    <mergeCell ref="A1:F1"/>
    <mergeCell ref="A2:F2"/>
  </mergeCells>
  <printOptions horizontalCentered="1" verticalCentered="1"/>
  <pageMargins left="0.25" right="0.25" top="0.25" bottom="0.25" header="0" footer="0"/>
  <pageSetup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sqref="A1:H1"/>
    </sheetView>
  </sheetViews>
  <sheetFormatPr defaultColWidth="12.625" defaultRowHeight="15" customHeight="1" x14ac:dyDescent="0.2"/>
  <cols>
    <col min="1" max="1" width="5.125" customWidth="1"/>
    <col min="2" max="2" width="11.875" customWidth="1"/>
    <col min="3" max="3" width="17.25" customWidth="1"/>
    <col min="4" max="4" width="14.125" customWidth="1"/>
    <col min="5" max="5" width="16.375" customWidth="1"/>
    <col min="6" max="6" width="17.125" customWidth="1"/>
    <col min="7" max="7" width="16.125" customWidth="1"/>
    <col min="8" max="8" width="15" customWidth="1"/>
    <col min="9" max="26" width="7.625" customWidth="1"/>
  </cols>
  <sheetData>
    <row r="1" spans="1:26" ht="12" customHeight="1" x14ac:dyDescent="0.2">
      <c r="A1" s="402" t="s">
        <v>286</v>
      </c>
      <c r="B1" s="400"/>
      <c r="C1" s="400"/>
      <c r="D1" s="400"/>
      <c r="E1" s="400"/>
      <c r="F1" s="400"/>
      <c r="G1" s="400"/>
      <c r="H1" s="401"/>
      <c r="I1" s="182"/>
      <c r="J1" s="182"/>
      <c r="K1" s="182"/>
      <c r="L1" s="182"/>
      <c r="M1" s="182"/>
      <c r="N1" s="182"/>
      <c r="O1" s="182"/>
      <c r="P1" s="182"/>
      <c r="Q1" s="182"/>
      <c r="R1" s="182"/>
      <c r="S1" s="182"/>
      <c r="T1" s="182"/>
      <c r="U1" s="182"/>
      <c r="V1" s="182"/>
      <c r="W1" s="182"/>
      <c r="X1" s="182"/>
      <c r="Y1" s="182"/>
      <c r="Z1" s="182"/>
    </row>
    <row r="2" spans="1:26" ht="12" customHeight="1" x14ac:dyDescent="0.2">
      <c r="A2" s="402" t="s">
        <v>232</v>
      </c>
      <c r="B2" s="400"/>
      <c r="C2" s="400"/>
      <c r="D2" s="400"/>
      <c r="E2" s="400"/>
      <c r="F2" s="400"/>
      <c r="G2" s="400"/>
      <c r="H2" s="401"/>
      <c r="I2" s="182"/>
      <c r="J2" s="182"/>
      <c r="K2" s="182"/>
      <c r="L2" s="182"/>
      <c r="M2" s="182"/>
      <c r="N2" s="182"/>
      <c r="O2" s="182"/>
      <c r="P2" s="182"/>
      <c r="Q2" s="182"/>
      <c r="R2" s="182"/>
      <c r="S2" s="182"/>
      <c r="T2" s="182"/>
      <c r="U2" s="182"/>
      <c r="V2" s="182"/>
      <c r="W2" s="182"/>
      <c r="X2" s="182"/>
      <c r="Y2" s="182"/>
      <c r="Z2" s="182"/>
    </row>
    <row r="3" spans="1:26" ht="12" customHeight="1" x14ac:dyDescent="0.2">
      <c r="A3" s="183"/>
      <c r="B3" s="183"/>
      <c r="C3" s="183"/>
      <c r="D3" s="184"/>
      <c r="E3" s="184"/>
      <c r="F3" s="184"/>
      <c r="G3" s="182"/>
      <c r="H3" s="182"/>
      <c r="I3" s="182"/>
      <c r="J3" s="182"/>
      <c r="K3" s="182"/>
      <c r="L3" s="182"/>
      <c r="M3" s="182"/>
      <c r="N3" s="182"/>
      <c r="O3" s="182"/>
      <c r="P3" s="182"/>
      <c r="Q3" s="182"/>
      <c r="R3" s="182"/>
      <c r="S3" s="182"/>
      <c r="T3" s="182"/>
      <c r="U3" s="182"/>
      <c r="V3" s="182"/>
      <c r="W3" s="182"/>
      <c r="X3" s="182"/>
      <c r="Y3" s="182"/>
      <c r="Z3" s="182"/>
    </row>
    <row r="4" spans="1:26" ht="12" customHeight="1" x14ac:dyDescent="0.2">
      <c r="A4" s="185" t="s">
        <v>234</v>
      </c>
      <c r="B4" s="186"/>
      <c r="C4" s="187"/>
      <c r="D4" s="188"/>
      <c r="E4" s="189" t="s">
        <v>236</v>
      </c>
      <c r="F4" s="190">
        <v>42611</v>
      </c>
      <c r="G4" s="182"/>
      <c r="H4" s="182"/>
      <c r="I4" s="182"/>
      <c r="J4" s="182"/>
      <c r="K4" s="182"/>
      <c r="L4" s="182"/>
      <c r="M4" s="182"/>
      <c r="N4" s="182"/>
      <c r="O4" s="182"/>
      <c r="P4" s="182"/>
      <c r="Q4" s="182"/>
      <c r="R4" s="182"/>
      <c r="S4" s="182"/>
      <c r="T4" s="182"/>
      <c r="U4" s="182"/>
      <c r="V4" s="182"/>
      <c r="W4" s="182"/>
      <c r="X4" s="182"/>
      <c r="Y4" s="182"/>
      <c r="Z4" s="182"/>
    </row>
    <row r="5" spans="1:26" ht="12" customHeight="1" x14ac:dyDescent="0.2">
      <c r="A5" s="185"/>
      <c r="B5" s="186"/>
      <c r="C5" s="186"/>
      <c r="D5" s="188"/>
      <c r="E5" s="188"/>
      <c r="F5" s="188"/>
      <c r="G5" s="182"/>
      <c r="H5" s="182"/>
      <c r="I5" s="182"/>
      <c r="J5" s="182"/>
      <c r="K5" s="182"/>
      <c r="L5" s="182"/>
      <c r="M5" s="182"/>
      <c r="N5" s="182"/>
      <c r="O5" s="182"/>
      <c r="P5" s="182"/>
      <c r="Q5" s="182"/>
      <c r="R5" s="182"/>
      <c r="S5" s="182"/>
      <c r="T5" s="182"/>
      <c r="U5" s="182"/>
      <c r="V5" s="182"/>
      <c r="W5" s="182"/>
      <c r="X5" s="182"/>
      <c r="Y5" s="182"/>
      <c r="Z5" s="182"/>
    </row>
    <row r="6" spans="1:26" ht="12" customHeight="1" x14ac:dyDescent="0.2">
      <c r="A6" s="185" t="s">
        <v>287</v>
      </c>
      <c r="B6" s="186"/>
      <c r="C6" s="191">
        <v>0.09</v>
      </c>
      <c r="D6" s="188"/>
      <c r="E6" s="189" t="s">
        <v>239</v>
      </c>
      <c r="F6" s="192">
        <v>120</v>
      </c>
      <c r="G6" s="182"/>
      <c r="H6" s="182"/>
      <c r="I6" s="182"/>
      <c r="J6" s="182"/>
      <c r="K6" s="182"/>
      <c r="L6" s="182"/>
      <c r="M6" s="182"/>
      <c r="N6" s="182"/>
      <c r="O6" s="182"/>
      <c r="P6" s="182"/>
      <c r="Q6" s="182"/>
      <c r="R6" s="182"/>
      <c r="S6" s="182"/>
      <c r="T6" s="182"/>
      <c r="U6" s="182"/>
      <c r="V6" s="182"/>
      <c r="W6" s="182"/>
      <c r="X6" s="182"/>
      <c r="Y6" s="182"/>
      <c r="Z6" s="182"/>
    </row>
    <row r="7" spans="1:26" ht="12" customHeight="1" x14ac:dyDescent="0.2">
      <c r="A7" s="186"/>
      <c r="B7" s="186"/>
      <c r="C7" s="186"/>
      <c r="D7" s="188"/>
      <c r="E7" s="188"/>
      <c r="F7" s="188"/>
      <c r="G7" s="182"/>
      <c r="H7" s="182"/>
      <c r="I7" s="182"/>
      <c r="J7" s="182"/>
      <c r="K7" s="182"/>
      <c r="L7" s="182"/>
      <c r="M7" s="182"/>
      <c r="N7" s="182"/>
      <c r="O7" s="182"/>
      <c r="P7" s="182"/>
      <c r="Q7" s="182"/>
      <c r="R7" s="182"/>
      <c r="S7" s="182"/>
      <c r="T7" s="182"/>
      <c r="U7" s="182"/>
      <c r="V7" s="182"/>
      <c r="W7" s="182"/>
      <c r="X7" s="182"/>
      <c r="Y7" s="182"/>
      <c r="Z7" s="182"/>
    </row>
    <row r="8" spans="1:26" ht="12" customHeight="1" x14ac:dyDescent="0.2">
      <c r="A8" s="193" t="s">
        <v>245</v>
      </c>
      <c r="B8" s="194" t="s">
        <v>247</v>
      </c>
      <c r="C8" s="194" t="s">
        <v>249</v>
      </c>
      <c r="D8" s="195" t="s">
        <v>250</v>
      </c>
      <c r="E8" s="195" t="s">
        <v>288</v>
      </c>
      <c r="F8" s="196" t="s">
        <v>253</v>
      </c>
      <c r="G8" s="197" t="s">
        <v>289</v>
      </c>
      <c r="H8" s="198" t="s">
        <v>290</v>
      </c>
      <c r="I8" s="182"/>
      <c r="J8" s="182"/>
      <c r="K8" s="182"/>
      <c r="L8" s="182"/>
      <c r="M8" s="182"/>
      <c r="N8" s="182"/>
      <c r="O8" s="182"/>
      <c r="P8" s="182"/>
      <c r="Q8" s="182"/>
      <c r="R8" s="182"/>
      <c r="S8" s="182"/>
      <c r="T8" s="182"/>
      <c r="U8" s="182"/>
      <c r="V8" s="182"/>
      <c r="W8" s="182"/>
      <c r="X8" s="182"/>
      <c r="Y8" s="182"/>
      <c r="Z8" s="182"/>
    </row>
    <row r="9" spans="1:26" ht="12" customHeight="1" x14ac:dyDescent="0.2">
      <c r="A9" s="199">
        <v>1</v>
      </c>
      <c r="B9" s="200">
        <f>+F4</f>
        <v>42611</v>
      </c>
      <c r="C9" s="201" t="s">
        <v>255</v>
      </c>
      <c r="D9" s="202">
        <f>'Cost Calculator'!C16/2</f>
        <v>0</v>
      </c>
      <c r="E9" s="202">
        <v>0</v>
      </c>
      <c r="F9" s="203">
        <f>+D9-E9</f>
        <v>0</v>
      </c>
      <c r="G9" s="204">
        <f t="shared" ref="G9:G128" si="0">(F9*$C$6)/365*30</f>
        <v>0</v>
      </c>
      <c r="H9" s="204">
        <f t="shared" ref="H9:H127" si="1">SUM(G9,E9)</f>
        <v>0</v>
      </c>
      <c r="I9" s="182"/>
      <c r="J9" s="182"/>
      <c r="K9" s="182"/>
      <c r="L9" s="182"/>
      <c r="M9" s="182"/>
      <c r="N9" s="182"/>
      <c r="O9" s="182"/>
      <c r="P9" s="182"/>
      <c r="Q9" s="182"/>
      <c r="R9" s="182"/>
      <c r="S9" s="182"/>
      <c r="T9" s="182"/>
      <c r="U9" s="182"/>
      <c r="V9" s="182"/>
      <c r="W9" s="182"/>
      <c r="X9" s="182"/>
      <c r="Y9" s="182"/>
      <c r="Z9" s="182"/>
    </row>
    <row r="10" spans="1:26" ht="12" customHeight="1" x14ac:dyDescent="0.2">
      <c r="A10" s="205">
        <v>2</v>
      </c>
      <c r="B10" s="206">
        <v>42642</v>
      </c>
      <c r="C10" s="187" t="s">
        <v>291</v>
      </c>
      <c r="D10" s="204"/>
      <c r="E10" s="204">
        <v>0</v>
      </c>
      <c r="F10" s="207">
        <f t="shared" ref="F10:F128" si="2">+F9+D10-E10</f>
        <v>0</v>
      </c>
      <c r="G10" s="204">
        <f t="shared" si="0"/>
        <v>0</v>
      </c>
      <c r="H10" s="204">
        <f t="shared" si="1"/>
        <v>0</v>
      </c>
      <c r="I10" s="182"/>
      <c r="J10" s="182"/>
      <c r="K10" s="182"/>
      <c r="L10" s="182"/>
      <c r="M10" s="182"/>
      <c r="N10" s="182"/>
      <c r="O10" s="182"/>
      <c r="P10" s="182"/>
      <c r="Q10" s="182"/>
      <c r="R10" s="182"/>
      <c r="S10" s="182"/>
      <c r="T10" s="182"/>
      <c r="U10" s="182"/>
      <c r="V10" s="182"/>
      <c r="W10" s="182"/>
      <c r="X10" s="182"/>
      <c r="Y10" s="182"/>
      <c r="Z10" s="182"/>
    </row>
    <row r="11" spans="1:26" ht="12" customHeight="1" x14ac:dyDescent="0.2">
      <c r="A11" s="205">
        <v>3</v>
      </c>
      <c r="B11" s="206">
        <v>42672</v>
      </c>
      <c r="C11" s="187"/>
      <c r="D11" s="204"/>
      <c r="E11" s="204">
        <v>0</v>
      </c>
      <c r="F11" s="207">
        <f t="shared" si="2"/>
        <v>0</v>
      </c>
      <c r="G11" s="204">
        <f t="shared" si="0"/>
        <v>0</v>
      </c>
      <c r="H11" s="204">
        <f t="shared" si="1"/>
        <v>0</v>
      </c>
      <c r="I11" s="182"/>
      <c r="J11" s="182"/>
      <c r="K11" s="182"/>
      <c r="L11" s="182"/>
      <c r="M11" s="182"/>
      <c r="N11" s="182"/>
      <c r="O11" s="182"/>
      <c r="P11" s="182"/>
      <c r="Q11" s="182"/>
      <c r="R11" s="182"/>
      <c r="S11" s="182"/>
      <c r="T11" s="182"/>
      <c r="U11" s="182"/>
      <c r="V11" s="182"/>
      <c r="W11" s="182"/>
      <c r="X11" s="182"/>
      <c r="Y11" s="182"/>
      <c r="Z11" s="182"/>
    </row>
    <row r="12" spans="1:26" ht="12" customHeight="1" x14ac:dyDescent="0.2">
      <c r="A12" s="205">
        <v>4</v>
      </c>
      <c r="B12" s="206">
        <v>42703</v>
      </c>
      <c r="C12" s="187"/>
      <c r="D12" s="204"/>
      <c r="E12" s="204">
        <v>0</v>
      </c>
      <c r="F12" s="207">
        <f t="shared" si="2"/>
        <v>0</v>
      </c>
      <c r="G12" s="204">
        <f t="shared" si="0"/>
        <v>0</v>
      </c>
      <c r="H12" s="204">
        <f t="shared" si="1"/>
        <v>0</v>
      </c>
      <c r="I12" s="182"/>
      <c r="J12" s="182"/>
      <c r="K12" s="182"/>
      <c r="L12" s="182"/>
      <c r="M12" s="182"/>
      <c r="N12" s="182"/>
      <c r="O12" s="182"/>
      <c r="P12" s="182"/>
      <c r="Q12" s="182"/>
      <c r="R12" s="182"/>
      <c r="S12" s="182"/>
      <c r="T12" s="182"/>
      <c r="U12" s="182"/>
      <c r="V12" s="182"/>
      <c r="W12" s="182"/>
      <c r="X12" s="182"/>
      <c r="Y12" s="182"/>
      <c r="Z12" s="182"/>
    </row>
    <row r="13" spans="1:26" ht="12" customHeight="1" x14ac:dyDescent="0.2">
      <c r="A13" s="208">
        <v>5</v>
      </c>
      <c r="B13" s="209">
        <v>42733</v>
      </c>
      <c r="C13" s="210"/>
      <c r="D13" s="211"/>
      <c r="E13" s="211">
        <v>0</v>
      </c>
      <c r="F13" s="212">
        <f t="shared" si="2"/>
        <v>0</v>
      </c>
      <c r="G13" s="213">
        <f t="shared" si="0"/>
        <v>0</v>
      </c>
      <c r="H13" s="211">
        <f t="shared" si="1"/>
        <v>0</v>
      </c>
      <c r="I13" s="182"/>
      <c r="J13" s="182"/>
      <c r="K13" s="182"/>
      <c r="L13" s="182"/>
      <c r="M13" s="182"/>
      <c r="N13" s="182"/>
      <c r="O13" s="182"/>
      <c r="P13" s="182"/>
      <c r="Q13" s="182"/>
      <c r="R13" s="182"/>
      <c r="S13" s="182"/>
      <c r="T13" s="182"/>
      <c r="U13" s="182"/>
      <c r="V13" s="182"/>
      <c r="W13" s="182"/>
      <c r="X13" s="182"/>
      <c r="Y13" s="182"/>
      <c r="Z13" s="182"/>
    </row>
    <row r="14" spans="1:26" ht="12" customHeight="1" x14ac:dyDescent="0.2">
      <c r="A14" s="205">
        <v>6</v>
      </c>
      <c r="B14" s="206">
        <v>42764</v>
      </c>
      <c r="C14" s="187" t="s">
        <v>260</v>
      </c>
      <c r="D14" s="202">
        <f>D9</f>
        <v>0</v>
      </c>
      <c r="E14" s="204">
        <v>0</v>
      </c>
      <c r="F14" s="207">
        <f t="shared" si="2"/>
        <v>0</v>
      </c>
      <c r="G14" s="204">
        <f t="shared" si="0"/>
        <v>0</v>
      </c>
      <c r="H14" s="204">
        <f t="shared" si="1"/>
        <v>0</v>
      </c>
      <c r="I14" s="182"/>
      <c r="J14" s="182"/>
      <c r="K14" s="182"/>
      <c r="L14" s="182"/>
      <c r="M14" s="182"/>
      <c r="N14" s="182"/>
      <c r="O14" s="182"/>
      <c r="P14" s="182"/>
      <c r="Q14" s="182"/>
      <c r="R14" s="182"/>
      <c r="S14" s="182"/>
      <c r="T14" s="182"/>
      <c r="U14" s="182"/>
      <c r="V14" s="182"/>
      <c r="W14" s="182"/>
      <c r="X14" s="182"/>
      <c r="Y14" s="182"/>
      <c r="Z14" s="182"/>
    </row>
    <row r="15" spans="1:26" ht="12" customHeight="1" x14ac:dyDescent="0.2">
      <c r="A15" s="205">
        <v>7</v>
      </c>
      <c r="B15" s="206">
        <v>42794</v>
      </c>
      <c r="C15" s="187" t="s">
        <v>292</v>
      </c>
      <c r="D15" s="204"/>
      <c r="E15" s="204">
        <v>0</v>
      </c>
      <c r="F15" s="207">
        <f t="shared" si="2"/>
        <v>0</v>
      </c>
      <c r="G15" s="204">
        <f t="shared" si="0"/>
        <v>0</v>
      </c>
      <c r="H15" s="204">
        <f t="shared" si="1"/>
        <v>0</v>
      </c>
      <c r="I15" s="182"/>
      <c r="J15" s="182"/>
      <c r="K15" s="182"/>
      <c r="L15" s="182"/>
      <c r="M15" s="182"/>
      <c r="N15" s="182"/>
      <c r="O15" s="182"/>
      <c r="P15" s="182"/>
      <c r="Q15" s="182"/>
      <c r="R15" s="182"/>
      <c r="S15" s="182"/>
      <c r="T15" s="182"/>
      <c r="U15" s="182"/>
      <c r="V15" s="182"/>
      <c r="W15" s="182"/>
      <c r="X15" s="182"/>
      <c r="Y15" s="182"/>
      <c r="Z15" s="182"/>
    </row>
    <row r="16" spans="1:26" ht="12" customHeight="1" x14ac:dyDescent="0.2">
      <c r="A16" s="205">
        <v>8</v>
      </c>
      <c r="B16" s="206">
        <v>42823</v>
      </c>
      <c r="C16" s="187"/>
      <c r="D16" s="204"/>
      <c r="E16" s="204">
        <v>0</v>
      </c>
      <c r="F16" s="207">
        <f t="shared" si="2"/>
        <v>0</v>
      </c>
      <c r="G16" s="204">
        <f t="shared" si="0"/>
        <v>0</v>
      </c>
      <c r="H16" s="204">
        <f t="shared" si="1"/>
        <v>0</v>
      </c>
      <c r="I16" s="182"/>
      <c r="J16" s="182"/>
      <c r="K16" s="182"/>
      <c r="L16" s="182"/>
      <c r="M16" s="182"/>
      <c r="N16" s="182"/>
      <c r="O16" s="182"/>
      <c r="P16" s="182"/>
      <c r="Q16" s="182"/>
      <c r="R16" s="182"/>
      <c r="S16" s="182"/>
      <c r="T16" s="182"/>
      <c r="U16" s="182"/>
      <c r="V16" s="182"/>
      <c r="W16" s="182"/>
      <c r="X16" s="182"/>
      <c r="Y16" s="182"/>
      <c r="Z16" s="182"/>
    </row>
    <row r="17" spans="1:26" ht="12" customHeight="1" x14ac:dyDescent="0.2">
      <c r="A17" s="205">
        <v>9</v>
      </c>
      <c r="B17" s="206">
        <v>42854</v>
      </c>
      <c r="C17" s="187"/>
      <c r="D17" s="204"/>
      <c r="E17" s="204">
        <v>0</v>
      </c>
      <c r="F17" s="207">
        <f t="shared" si="2"/>
        <v>0</v>
      </c>
      <c r="G17" s="204">
        <f t="shared" si="0"/>
        <v>0</v>
      </c>
      <c r="H17" s="204">
        <f t="shared" si="1"/>
        <v>0</v>
      </c>
      <c r="I17" s="182"/>
      <c r="J17" s="182"/>
      <c r="K17" s="182"/>
      <c r="L17" s="182"/>
      <c r="M17" s="182"/>
      <c r="N17" s="182"/>
      <c r="O17" s="182"/>
      <c r="P17" s="182"/>
      <c r="Q17" s="182"/>
      <c r="R17" s="182"/>
      <c r="S17" s="182"/>
      <c r="T17" s="182"/>
      <c r="U17" s="182"/>
      <c r="V17" s="182"/>
      <c r="W17" s="182"/>
      <c r="X17" s="182"/>
      <c r="Y17" s="182"/>
      <c r="Z17" s="182"/>
    </row>
    <row r="18" spans="1:26" ht="12" customHeight="1" x14ac:dyDescent="0.2">
      <c r="A18" s="205">
        <v>10</v>
      </c>
      <c r="B18" s="206">
        <v>42884</v>
      </c>
      <c r="C18" s="187"/>
      <c r="D18" s="204"/>
      <c r="E18" s="204">
        <v>0</v>
      </c>
      <c r="F18" s="207">
        <f t="shared" si="2"/>
        <v>0</v>
      </c>
      <c r="G18" s="204">
        <f t="shared" si="0"/>
        <v>0</v>
      </c>
      <c r="H18" s="204">
        <f t="shared" si="1"/>
        <v>0</v>
      </c>
      <c r="I18" s="182"/>
      <c r="J18" s="182"/>
      <c r="K18" s="182"/>
      <c r="L18" s="182"/>
      <c r="M18" s="182"/>
      <c r="N18" s="182"/>
      <c r="O18" s="182"/>
      <c r="P18" s="182"/>
      <c r="Q18" s="182"/>
      <c r="R18" s="182"/>
      <c r="S18" s="182"/>
      <c r="T18" s="182"/>
      <c r="U18" s="182"/>
      <c r="V18" s="182"/>
      <c r="W18" s="182"/>
      <c r="X18" s="182"/>
      <c r="Y18" s="182"/>
      <c r="Z18" s="182"/>
    </row>
    <row r="19" spans="1:26" ht="12" customHeight="1" x14ac:dyDescent="0.2">
      <c r="A19" s="205">
        <v>11</v>
      </c>
      <c r="B19" s="206">
        <v>42915</v>
      </c>
      <c r="C19" s="187"/>
      <c r="D19" s="204"/>
      <c r="E19" s="204">
        <v>0</v>
      </c>
      <c r="F19" s="207">
        <f t="shared" si="2"/>
        <v>0</v>
      </c>
      <c r="G19" s="204">
        <f t="shared" si="0"/>
        <v>0</v>
      </c>
      <c r="H19" s="204">
        <f t="shared" si="1"/>
        <v>0</v>
      </c>
      <c r="I19" s="182"/>
      <c r="J19" s="182"/>
      <c r="K19" s="182"/>
      <c r="L19" s="182"/>
      <c r="M19" s="182"/>
      <c r="N19" s="182"/>
      <c r="O19" s="182"/>
      <c r="P19" s="182"/>
      <c r="Q19" s="182"/>
      <c r="R19" s="182"/>
      <c r="S19" s="182"/>
      <c r="T19" s="182"/>
      <c r="U19" s="182"/>
      <c r="V19" s="182"/>
      <c r="W19" s="182"/>
      <c r="X19" s="182"/>
      <c r="Y19" s="182"/>
      <c r="Z19" s="182"/>
    </row>
    <row r="20" spans="1:26" ht="12" customHeight="1" x14ac:dyDescent="0.2">
      <c r="A20" s="208">
        <v>12</v>
      </c>
      <c r="B20" s="209">
        <v>42945</v>
      </c>
      <c r="C20" s="210"/>
      <c r="D20" s="211"/>
      <c r="E20" s="211">
        <v>0</v>
      </c>
      <c r="F20" s="212">
        <f t="shared" si="2"/>
        <v>0</v>
      </c>
      <c r="G20" s="213">
        <f t="shared" si="0"/>
        <v>0</v>
      </c>
      <c r="H20" s="211">
        <f t="shared" si="1"/>
        <v>0</v>
      </c>
      <c r="I20" s="182"/>
      <c r="J20" s="182"/>
      <c r="K20" s="182"/>
      <c r="L20" s="182"/>
      <c r="M20" s="182"/>
      <c r="N20" s="182"/>
      <c r="O20" s="182"/>
      <c r="P20" s="182"/>
      <c r="Q20" s="182"/>
      <c r="R20" s="182"/>
      <c r="S20" s="182"/>
      <c r="T20" s="182"/>
      <c r="U20" s="182"/>
      <c r="V20" s="182"/>
      <c r="W20" s="182"/>
      <c r="X20" s="182"/>
      <c r="Y20" s="182"/>
      <c r="Z20" s="182"/>
    </row>
    <row r="21" spans="1:26" ht="12" customHeight="1" x14ac:dyDescent="0.2">
      <c r="A21" s="199">
        <v>13</v>
      </c>
      <c r="B21" s="200">
        <v>42976</v>
      </c>
      <c r="C21" s="201" t="s">
        <v>265</v>
      </c>
      <c r="D21" s="202">
        <f>D14</f>
        <v>0</v>
      </c>
      <c r="E21" s="202">
        <v>0</v>
      </c>
      <c r="F21" s="203">
        <f t="shared" si="2"/>
        <v>0</v>
      </c>
      <c r="G21" s="204">
        <f t="shared" si="0"/>
        <v>0</v>
      </c>
      <c r="H21" s="204">
        <f t="shared" si="1"/>
        <v>0</v>
      </c>
      <c r="I21" s="182"/>
      <c r="J21" s="182"/>
      <c r="K21" s="182"/>
      <c r="L21" s="182"/>
      <c r="M21" s="182"/>
      <c r="N21" s="182"/>
      <c r="O21" s="182"/>
      <c r="P21" s="182"/>
      <c r="Q21" s="182"/>
      <c r="R21" s="182"/>
      <c r="S21" s="182"/>
      <c r="T21" s="182"/>
      <c r="U21" s="182"/>
      <c r="V21" s="182"/>
      <c r="W21" s="182"/>
      <c r="X21" s="182"/>
      <c r="Y21" s="182"/>
      <c r="Z21" s="182"/>
    </row>
    <row r="22" spans="1:26" ht="12" customHeight="1" x14ac:dyDescent="0.2">
      <c r="A22" s="205">
        <v>14</v>
      </c>
      <c r="B22" s="206">
        <v>43007</v>
      </c>
      <c r="C22" s="187" t="s">
        <v>293</v>
      </c>
      <c r="D22" s="204"/>
      <c r="E22" s="204">
        <v>0</v>
      </c>
      <c r="F22" s="207">
        <f t="shared" si="2"/>
        <v>0</v>
      </c>
      <c r="G22" s="204">
        <f t="shared" si="0"/>
        <v>0</v>
      </c>
      <c r="H22" s="204">
        <f t="shared" si="1"/>
        <v>0</v>
      </c>
      <c r="I22" s="182"/>
      <c r="J22" s="182"/>
      <c r="K22" s="182"/>
      <c r="L22" s="182"/>
      <c r="M22" s="182"/>
      <c r="N22" s="182"/>
      <c r="O22" s="182"/>
      <c r="P22" s="182"/>
      <c r="Q22" s="182"/>
      <c r="R22" s="182"/>
      <c r="S22" s="182"/>
      <c r="T22" s="182"/>
      <c r="U22" s="182"/>
      <c r="V22" s="182"/>
      <c r="W22" s="182"/>
      <c r="X22" s="182"/>
      <c r="Y22" s="182"/>
      <c r="Z22" s="182"/>
    </row>
    <row r="23" spans="1:26" ht="12" customHeight="1" x14ac:dyDescent="0.2">
      <c r="A23" s="205">
        <v>15</v>
      </c>
      <c r="B23" s="206">
        <v>43037</v>
      </c>
      <c r="C23" s="187"/>
      <c r="D23" s="204"/>
      <c r="E23" s="204">
        <v>0</v>
      </c>
      <c r="F23" s="207">
        <f t="shared" si="2"/>
        <v>0</v>
      </c>
      <c r="G23" s="204">
        <f t="shared" si="0"/>
        <v>0</v>
      </c>
      <c r="H23" s="204">
        <f t="shared" si="1"/>
        <v>0</v>
      </c>
      <c r="I23" s="182"/>
      <c r="J23" s="182"/>
      <c r="K23" s="182"/>
      <c r="L23" s="182"/>
      <c r="M23" s="182"/>
      <c r="N23" s="182"/>
      <c r="O23" s="182"/>
      <c r="P23" s="182"/>
      <c r="Q23" s="182"/>
      <c r="R23" s="182"/>
      <c r="S23" s="182"/>
      <c r="T23" s="182"/>
      <c r="U23" s="182"/>
      <c r="V23" s="182"/>
      <c r="W23" s="182"/>
      <c r="X23" s="182"/>
      <c r="Y23" s="182"/>
      <c r="Z23" s="182"/>
    </row>
    <row r="24" spans="1:26" ht="12" customHeight="1" x14ac:dyDescent="0.2">
      <c r="A24" s="205">
        <v>16</v>
      </c>
      <c r="B24" s="206">
        <v>43068</v>
      </c>
      <c r="C24" s="187"/>
      <c r="D24" s="204"/>
      <c r="E24" s="204">
        <v>0</v>
      </c>
      <c r="F24" s="207">
        <f t="shared" si="2"/>
        <v>0</v>
      </c>
      <c r="G24" s="204">
        <f t="shared" si="0"/>
        <v>0</v>
      </c>
      <c r="H24" s="204">
        <f t="shared" si="1"/>
        <v>0</v>
      </c>
      <c r="I24" s="182"/>
      <c r="J24" s="182"/>
      <c r="K24" s="182"/>
      <c r="L24" s="182"/>
      <c r="M24" s="182"/>
      <c r="N24" s="182"/>
      <c r="O24" s="182"/>
      <c r="P24" s="182"/>
      <c r="Q24" s="182"/>
      <c r="R24" s="182"/>
      <c r="S24" s="182"/>
      <c r="T24" s="182"/>
      <c r="U24" s="182"/>
      <c r="V24" s="182"/>
      <c r="W24" s="182"/>
      <c r="X24" s="182"/>
      <c r="Y24" s="182"/>
      <c r="Z24" s="182"/>
    </row>
    <row r="25" spans="1:26" ht="12" customHeight="1" x14ac:dyDescent="0.2">
      <c r="A25" s="208">
        <v>17</v>
      </c>
      <c r="B25" s="209">
        <v>43098</v>
      </c>
      <c r="C25" s="210"/>
      <c r="D25" s="211"/>
      <c r="E25" s="211">
        <v>0</v>
      </c>
      <c r="F25" s="212">
        <f t="shared" si="2"/>
        <v>0</v>
      </c>
      <c r="G25" s="213">
        <f t="shared" si="0"/>
        <v>0</v>
      </c>
      <c r="H25" s="211">
        <f t="shared" si="1"/>
        <v>0</v>
      </c>
      <c r="I25" s="182"/>
      <c r="J25" s="182"/>
      <c r="K25" s="182"/>
      <c r="L25" s="182"/>
      <c r="M25" s="182"/>
      <c r="N25" s="182"/>
      <c r="O25" s="182"/>
      <c r="P25" s="182"/>
      <c r="Q25" s="182"/>
      <c r="R25" s="182"/>
      <c r="S25" s="182"/>
      <c r="T25" s="182"/>
      <c r="U25" s="182"/>
      <c r="V25" s="182"/>
      <c r="W25" s="182"/>
      <c r="X25" s="182"/>
      <c r="Y25" s="182"/>
      <c r="Z25" s="182"/>
    </row>
    <row r="26" spans="1:26" ht="12" customHeight="1" x14ac:dyDescent="0.2">
      <c r="A26" s="199">
        <v>18</v>
      </c>
      <c r="B26" s="200">
        <v>43129</v>
      </c>
      <c r="C26" s="201" t="s">
        <v>268</v>
      </c>
      <c r="D26" s="202">
        <f>D21</f>
        <v>0</v>
      </c>
      <c r="E26" s="202">
        <f>+E25</f>
        <v>0</v>
      </c>
      <c r="F26" s="203">
        <f t="shared" si="2"/>
        <v>0</v>
      </c>
      <c r="G26" s="204">
        <f t="shared" si="0"/>
        <v>0</v>
      </c>
      <c r="H26" s="204">
        <f t="shared" si="1"/>
        <v>0</v>
      </c>
      <c r="I26" s="182"/>
      <c r="J26" s="182"/>
      <c r="K26" s="182"/>
      <c r="L26" s="182"/>
      <c r="M26" s="182"/>
      <c r="N26" s="182"/>
      <c r="O26" s="182"/>
      <c r="P26" s="182"/>
      <c r="Q26" s="182"/>
      <c r="R26" s="182"/>
      <c r="S26" s="182"/>
      <c r="T26" s="182"/>
      <c r="U26" s="182"/>
      <c r="V26" s="182"/>
      <c r="W26" s="182"/>
      <c r="X26" s="182"/>
      <c r="Y26" s="182"/>
      <c r="Z26" s="182"/>
    </row>
    <row r="27" spans="1:26" ht="12" customHeight="1" x14ac:dyDescent="0.2">
      <c r="A27" s="205">
        <v>19</v>
      </c>
      <c r="B27" s="206">
        <v>43159</v>
      </c>
      <c r="C27" s="187" t="s">
        <v>294</v>
      </c>
      <c r="D27" s="204"/>
      <c r="E27" s="204">
        <v>0</v>
      </c>
      <c r="F27" s="207">
        <f t="shared" si="2"/>
        <v>0</v>
      </c>
      <c r="G27" s="204">
        <f t="shared" si="0"/>
        <v>0</v>
      </c>
      <c r="H27" s="204">
        <f t="shared" si="1"/>
        <v>0</v>
      </c>
      <c r="I27" s="182"/>
      <c r="J27" s="182"/>
      <c r="K27" s="182"/>
      <c r="L27" s="182"/>
      <c r="M27" s="182"/>
      <c r="N27" s="182"/>
      <c r="O27" s="182"/>
      <c r="P27" s="182"/>
      <c r="Q27" s="182"/>
      <c r="R27" s="182"/>
      <c r="S27" s="182"/>
      <c r="T27" s="182"/>
      <c r="U27" s="182"/>
      <c r="V27" s="182"/>
      <c r="W27" s="182"/>
      <c r="X27" s="182"/>
      <c r="Y27" s="182"/>
      <c r="Z27" s="182"/>
    </row>
    <row r="28" spans="1:26" ht="12" customHeight="1" x14ac:dyDescent="0.2">
      <c r="A28" s="205">
        <v>20</v>
      </c>
      <c r="B28" s="206">
        <v>43188</v>
      </c>
      <c r="C28" s="187"/>
      <c r="D28" s="204"/>
      <c r="E28" s="204">
        <v>0</v>
      </c>
      <c r="F28" s="207">
        <f t="shared" si="2"/>
        <v>0</v>
      </c>
      <c r="G28" s="204">
        <f t="shared" si="0"/>
        <v>0</v>
      </c>
      <c r="H28" s="204">
        <f t="shared" si="1"/>
        <v>0</v>
      </c>
      <c r="I28" s="182"/>
      <c r="J28" s="182"/>
      <c r="K28" s="182"/>
      <c r="L28" s="182"/>
      <c r="M28" s="182"/>
      <c r="N28" s="182"/>
      <c r="O28" s="182"/>
      <c r="P28" s="182"/>
      <c r="Q28" s="182"/>
      <c r="R28" s="182"/>
      <c r="S28" s="182"/>
      <c r="T28" s="182"/>
      <c r="U28" s="182"/>
      <c r="V28" s="182"/>
      <c r="W28" s="182"/>
      <c r="X28" s="182"/>
      <c r="Y28" s="182"/>
      <c r="Z28" s="182"/>
    </row>
    <row r="29" spans="1:26" ht="12" customHeight="1" x14ac:dyDescent="0.2">
      <c r="A29" s="205">
        <v>21</v>
      </c>
      <c r="B29" s="206">
        <v>43219</v>
      </c>
      <c r="C29" s="187"/>
      <c r="D29" s="204"/>
      <c r="E29" s="204">
        <v>0</v>
      </c>
      <c r="F29" s="207">
        <f t="shared" si="2"/>
        <v>0</v>
      </c>
      <c r="G29" s="204">
        <f t="shared" si="0"/>
        <v>0</v>
      </c>
      <c r="H29" s="204">
        <f t="shared" si="1"/>
        <v>0</v>
      </c>
      <c r="I29" s="182"/>
      <c r="J29" s="182"/>
      <c r="K29" s="182"/>
      <c r="L29" s="182"/>
      <c r="M29" s="182"/>
      <c r="N29" s="182"/>
      <c r="O29" s="182"/>
      <c r="P29" s="182"/>
      <c r="Q29" s="182"/>
      <c r="R29" s="182"/>
      <c r="S29" s="182"/>
      <c r="T29" s="182"/>
      <c r="U29" s="182"/>
      <c r="V29" s="182"/>
      <c r="W29" s="182"/>
      <c r="X29" s="182"/>
      <c r="Y29" s="182"/>
      <c r="Z29" s="182"/>
    </row>
    <row r="30" spans="1:26" ht="12" customHeight="1" x14ac:dyDescent="0.2">
      <c r="A30" s="205">
        <v>22</v>
      </c>
      <c r="B30" s="206">
        <v>43249</v>
      </c>
      <c r="C30" s="187"/>
      <c r="D30" s="204"/>
      <c r="E30" s="204">
        <v>0</v>
      </c>
      <c r="F30" s="207">
        <f t="shared" si="2"/>
        <v>0</v>
      </c>
      <c r="G30" s="204">
        <f t="shared" si="0"/>
        <v>0</v>
      </c>
      <c r="H30" s="204">
        <f t="shared" si="1"/>
        <v>0</v>
      </c>
      <c r="I30" s="182"/>
      <c r="J30" s="182"/>
      <c r="K30" s="182"/>
      <c r="L30" s="182"/>
      <c r="M30" s="182"/>
      <c r="N30" s="182"/>
      <c r="O30" s="182"/>
      <c r="P30" s="182"/>
      <c r="Q30" s="182"/>
      <c r="R30" s="182"/>
      <c r="S30" s="182"/>
      <c r="T30" s="182"/>
      <c r="U30" s="182"/>
      <c r="V30" s="182"/>
      <c r="W30" s="182"/>
      <c r="X30" s="182"/>
      <c r="Y30" s="182"/>
      <c r="Z30" s="182"/>
    </row>
    <row r="31" spans="1:26" ht="12" customHeight="1" x14ac:dyDescent="0.2">
      <c r="A31" s="205">
        <v>23</v>
      </c>
      <c r="B31" s="206">
        <v>43280</v>
      </c>
      <c r="C31" s="187"/>
      <c r="D31" s="204"/>
      <c r="E31" s="204">
        <f t="shared" ref="E31:E32" si="3">+E30</f>
        <v>0</v>
      </c>
      <c r="F31" s="207">
        <f t="shared" si="2"/>
        <v>0</v>
      </c>
      <c r="G31" s="204">
        <f t="shared" si="0"/>
        <v>0</v>
      </c>
      <c r="H31" s="204">
        <f t="shared" si="1"/>
        <v>0</v>
      </c>
      <c r="I31" s="182"/>
      <c r="J31" s="182"/>
      <c r="K31" s="182"/>
      <c r="L31" s="182"/>
      <c r="M31" s="182"/>
      <c r="N31" s="182"/>
      <c r="O31" s="182"/>
      <c r="P31" s="182"/>
      <c r="Q31" s="182"/>
      <c r="R31" s="182"/>
      <c r="S31" s="182"/>
      <c r="T31" s="182"/>
      <c r="U31" s="182"/>
      <c r="V31" s="182"/>
      <c r="W31" s="182"/>
      <c r="X31" s="182"/>
      <c r="Y31" s="182"/>
      <c r="Z31" s="182"/>
    </row>
    <row r="32" spans="1:26" ht="12" customHeight="1" x14ac:dyDescent="0.2">
      <c r="A32" s="208">
        <v>24</v>
      </c>
      <c r="B32" s="209">
        <v>43310</v>
      </c>
      <c r="C32" s="210"/>
      <c r="D32" s="211"/>
      <c r="E32" s="211">
        <f t="shared" si="3"/>
        <v>0</v>
      </c>
      <c r="F32" s="212">
        <f t="shared" si="2"/>
        <v>0</v>
      </c>
      <c r="G32" s="211">
        <f t="shared" si="0"/>
        <v>0</v>
      </c>
      <c r="H32" s="211">
        <f t="shared" si="1"/>
        <v>0</v>
      </c>
      <c r="I32" s="182"/>
      <c r="J32" s="182"/>
      <c r="K32" s="182"/>
      <c r="L32" s="182"/>
      <c r="M32" s="182"/>
      <c r="N32" s="182"/>
      <c r="O32" s="182"/>
      <c r="P32" s="182"/>
      <c r="Q32" s="182"/>
      <c r="R32" s="182"/>
      <c r="S32" s="182"/>
      <c r="T32" s="182"/>
      <c r="U32" s="182"/>
      <c r="V32" s="182"/>
      <c r="W32" s="182"/>
      <c r="X32" s="182"/>
      <c r="Y32" s="182"/>
      <c r="Z32" s="182"/>
    </row>
    <row r="33" spans="1:26" ht="12" customHeight="1" x14ac:dyDescent="0.2">
      <c r="A33" s="199">
        <v>25</v>
      </c>
      <c r="B33" s="200">
        <v>43341</v>
      </c>
      <c r="C33" s="201" t="s">
        <v>272</v>
      </c>
      <c r="D33" s="202">
        <f>D26</f>
        <v>0</v>
      </c>
      <c r="E33" s="202">
        <v>0</v>
      </c>
      <c r="F33" s="207">
        <f t="shared" si="2"/>
        <v>0</v>
      </c>
      <c r="G33" s="204">
        <f t="shared" si="0"/>
        <v>0</v>
      </c>
      <c r="H33" s="204">
        <f t="shared" si="1"/>
        <v>0</v>
      </c>
      <c r="I33" s="182"/>
      <c r="J33" s="182"/>
      <c r="K33" s="182"/>
      <c r="L33" s="182"/>
      <c r="M33" s="182"/>
      <c r="N33" s="182"/>
      <c r="O33" s="182"/>
      <c r="P33" s="182"/>
      <c r="Q33" s="182"/>
      <c r="R33" s="182"/>
      <c r="S33" s="182"/>
      <c r="T33" s="182"/>
      <c r="U33" s="182"/>
      <c r="V33" s="182"/>
      <c r="W33" s="182"/>
      <c r="X33" s="182"/>
      <c r="Y33" s="182"/>
      <c r="Z33" s="182"/>
    </row>
    <row r="34" spans="1:26" ht="12" customHeight="1" x14ac:dyDescent="0.2">
      <c r="A34" s="205">
        <v>26</v>
      </c>
      <c r="B34" s="206">
        <v>43372</v>
      </c>
      <c r="C34" s="187" t="s">
        <v>295</v>
      </c>
      <c r="D34" s="204"/>
      <c r="E34" s="204">
        <v>0</v>
      </c>
      <c r="F34" s="207">
        <f t="shared" si="2"/>
        <v>0</v>
      </c>
      <c r="G34" s="204">
        <f t="shared" si="0"/>
        <v>0</v>
      </c>
      <c r="H34" s="204">
        <f t="shared" si="1"/>
        <v>0</v>
      </c>
      <c r="I34" s="182"/>
      <c r="J34" s="182"/>
      <c r="K34" s="182"/>
      <c r="L34" s="182"/>
      <c r="M34" s="182"/>
      <c r="N34" s="182"/>
      <c r="O34" s="182"/>
      <c r="P34" s="182"/>
      <c r="Q34" s="182"/>
      <c r="R34" s="182"/>
      <c r="S34" s="182"/>
      <c r="T34" s="182"/>
      <c r="U34" s="182"/>
      <c r="V34" s="182"/>
      <c r="W34" s="182"/>
      <c r="X34" s="182"/>
      <c r="Y34" s="182"/>
      <c r="Z34" s="182"/>
    </row>
    <row r="35" spans="1:26" ht="12" customHeight="1" x14ac:dyDescent="0.2">
      <c r="A35" s="205">
        <v>27</v>
      </c>
      <c r="B35" s="206">
        <v>43402</v>
      </c>
      <c r="C35" s="187"/>
      <c r="D35" s="204"/>
      <c r="E35" s="204">
        <v>0</v>
      </c>
      <c r="F35" s="207">
        <f t="shared" si="2"/>
        <v>0</v>
      </c>
      <c r="G35" s="204">
        <f t="shared" si="0"/>
        <v>0</v>
      </c>
      <c r="H35" s="204">
        <f t="shared" si="1"/>
        <v>0</v>
      </c>
      <c r="I35" s="182"/>
      <c r="J35" s="182"/>
      <c r="K35" s="182"/>
      <c r="L35" s="182"/>
      <c r="M35" s="182"/>
      <c r="N35" s="182"/>
      <c r="O35" s="182"/>
      <c r="P35" s="182"/>
      <c r="Q35" s="182"/>
      <c r="R35" s="182"/>
      <c r="S35" s="182"/>
      <c r="T35" s="182"/>
      <c r="U35" s="182"/>
      <c r="V35" s="182"/>
      <c r="W35" s="182"/>
      <c r="X35" s="182"/>
      <c r="Y35" s="182"/>
      <c r="Z35" s="182"/>
    </row>
    <row r="36" spans="1:26" ht="12" customHeight="1" x14ac:dyDescent="0.2">
      <c r="A36" s="205">
        <v>28</v>
      </c>
      <c r="B36" s="206">
        <v>43433</v>
      </c>
      <c r="C36" s="187"/>
      <c r="D36" s="204"/>
      <c r="E36" s="204">
        <v>0</v>
      </c>
      <c r="F36" s="207">
        <f t="shared" si="2"/>
        <v>0</v>
      </c>
      <c r="G36" s="204">
        <f t="shared" si="0"/>
        <v>0</v>
      </c>
      <c r="H36" s="204">
        <f t="shared" si="1"/>
        <v>0</v>
      </c>
      <c r="I36" s="182"/>
      <c r="J36" s="182"/>
      <c r="K36" s="182"/>
      <c r="L36" s="182"/>
      <c r="M36" s="182"/>
      <c r="N36" s="182"/>
      <c r="O36" s="182"/>
      <c r="P36" s="182"/>
      <c r="Q36" s="182"/>
      <c r="R36" s="182"/>
      <c r="S36" s="182"/>
      <c r="T36" s="182"/>
      <c r="U36" s="182"/>
      <c r="V36" s="182"/>
      <c r="W36" s="182"/>
      <c r="X36" s="182"/>
      <c r="Y36" s="182"/>
      <c r="Z36" s="182"/>
    </row>
    <row r="37" spans="1:26" ht="12" customHeight="1" x14ac:dyDescent="0.2">
      <c r="A37" s="208">
        <v>29</v>
      </c>
      <c r="B37" s="209">
        <v>43463</v>
      </c>
      <c r="C37" s="210"/>
      <c r="D37" s="211"/>
      <c r="E37" s="211">
        <v>0</v>
      </c>
      <c r="F37" s="212">
        <f t="shared" si="2"/>
        <v>0</v>
      </c>
      <c r="G37" s="211">
        <f t="shared" si="0"/>
        <v>0</v>
      </c>
      <c r="H37" s="211">
        <f t="shared" si="1"/>
        <v>0</v>
      </c>
      <c r="I37" s="182"/>
      <c r="J37" s="182"/>
      <c r="K37" s="182"/>
      <c r="L37" s="182"/>
      <c r="M37" s="182"/>
      <c r="N37" s="182"/>
      <c r="O37" s="182"/>
      <c r="P37" s="182"/>
      <c r="Q37" s="182"/>
      <c r="R37" s="182"/>
      <c r="S37" s="182"/>
      <c r="T37" s="182"/>
      <c r="U37" s="182"/>
      <c r="V37" s="182"/>
      <c r="W37" s="182"/>
      <c r="X37" s="182"/>
      <c r="Y37" s="182"/>
      <c r="Z37" s="182"/>
    </row>
    <row r="38" spans="1:26" ht="12" customHeight="1" x14ac:dyDescent="0.2">
      <c r="A38" s="199">
        <v>30</v>
      </c>
      <c r="B38" s="200">
        <v>43494</v>
      </c>
      <c r="C38" s="201" t="s">
        <v>276</v>
      </c>
      <c r="D38" s="202">
        <f>D33</f>
        <v>0</v>
      </c>
      <c r="E38" s="202">
        <v>0</v>
      </c>
      <c r="F38" s="207">
        <f t="shared" si="2"/>
        <v>0</v>
      </c>
      <c r="G38" s="204">
        <f t="shared" si="0"/>
        <v>0</v>
      </c>
      <c r="H38" s="204">
        <f t="shared" si="1"/>
        <v>0</v>
      </c>
      <c r="I38" s="182"/>
      <c r="J38" s="182"/>
      <c r="K38" s="182"/>
      <c r="L38" s="182"/>
      <c r="M38" s="182"/>
      <c r="N38" s="182"/>
      <c r="O38" s="182"/>
      <c r="P38" s="182"/>
      <c r="Q38" s="182"/>
      <c r="R38" s="182"/>
      <c r="S38" s="182"/>
      <c r="T38" s="182"/>
      <c r="U38" s="182"/>
      <c r="V38" s="182"/>
      <c r="W38" s="182"/>
      <c r="X38" s="182"/>
      <c r="Y38" s="182"/>
      <c r="Z38" s="182"/>
    </row>
    <row r="39" spans="1:26" ht="12" customHeight="1" x14ac:dyDescent="0.2">
      <c r="A39" s="205">
        <v>31</v>
      </c>
      <c r="B39" s="206">
        <v>43524</v>
      </c>
      <c r="C39" s="187" t="s">
        <v>296</v>
      </c>
      <c r="D39" s="204"/>
      <c r="E39" s="204">
        <v>0</v>
      </c>
      <c r="F39" s="207">
        <f t="shared" si="2"/>
        <v>0</v>
      </c>
      <c r="G39" s="204">
        <f t="shared" si="0"/>
        <v>0</v>
      </c>
      <c r="H39" s="204">
        <f t="shared" si="1"/>
        <v>0</v>
      </c>
      <c r="I39" s="182"/>
      <c r="J39" s="182"/>
      <c r="K39" s="182"/>
      <c r="L39" s="182"/>
      <c r="M39" s="182"/>
      <c r="N39" s="182"/>
      <c r="O39" s="182"/>
      <c r="P39" s="182"/>
      <c r="Q39" s="182"/>
      <c r="R39" s="182"/>
      <c r="S39" s="182"/>
      <c r="T39" s="182"/>
      <c r="U39" s="182"/>
      <c r="V39" s="182"/>
      <c r="W39" s="182"/>
      <c r="X39" s="182"/>
      <c r="Y39" s="182"/>
      <c r="Z39" s="182"/>
    </row>
    <row r="40" spans="1:26" ht="12" customHeight="1" x14ac:dyDescent="0.2">
      <c r="A40" s="205">
        <v>32</v>
      </c>
      <c r="B40" s="206">
        <v>43553</v>
      </c>
      <c r="C40" s="187"/>
      <c r="D40" s="204"/>
      <c r="E40" s="204">
        <v>0</v>
      </c>
      <c r="F40" s="207">
        <f t="shared" si="2"/>
        <v>0</v>
      </c>
      <c r="G40" s="204">
        <f t="shared" si="0"/>
        <v>0</v>
      </c>
      <c r="H40" s="204">
        <f t="shared" si="1"/>
        <v>0</v>
      </c>
      <c r="I40" s="182"/>
      <c r="J40" s="182"/>
      <c r="K40" s="182"/>
      <c r="L40" s="182"/>
      <c r="M40" s="182"/>
      <c r="N40" s="182"/>
      <c r="O40" s="182"/>
      <c r="P40" s="182"/>
      <c r="Q40" s="182"/>
      <c r="R40" s="182"/>
      <c r="S40" s="182"/>
      <c r="T40" s="182"/>
      <c r="U40" s="182"/>
      <c r="V40" s="182"/>
      <c r="W40" s="182"/>
      <c r="X40" s="182"/>
      <c r="Y40" s="182"/>
      <c r="Z40" s="182"/>
    </row>
    <row r="41" spans="1:26" ht="12" customHeight="1" x14ac:dyDescent="0.2">
      <c r="A41" s="205">
        <v>33</v>
      </c>
      <c r="B41" s="206">
        <v>43584</v>
      </c>
      <c r="C41" s="187"/>
      <c r="D41" s="204"/>
      <c r="E41" s="204">
        <v>0</v>
      </c>
      <c r="F41" s="207">
        <f t="shared" si="2"/>
        <v>0</v>
      </c>
      <c r="G41" s="204">
        <f t="shared" si="0"/>
        <v>0</v>
      </c>
      <c r="H41" s="204">
        <f t="shared" si="1"/>
        <v>0</v>
      </c>
      <c r="I41" s="182"/>
      <c r="J41" s="182"/>
      <c r="K41" s="182"/>
      <c r="L41" s="182"/>
      <c r="M41" s="182"/>
      <c r="N41" s="182"/>
      <c r="O41" s="182"/>
      <c r="P41" s="182"/>
      <c r="Q41" s="182"/>
      <c r="R41" s="182"/>
      <c r="S41" s="182"/>
      <c r="T41" s="182"/>
      <c r="U41" s="182"/>
      <c r="V41" s="182"/>
      <c r="W41" s="182"/>
      <c r="X41" s="182"/>
      <c r="Y41" s="182"/>
      <c r="Z41" s="182"/>
    </row>
    <row r="42" spans="1:26" ht="12" customHeight="1" x14ac:dyDescent="0.2">
      <c r="A42" s="205">
        <v>34</v>
      </c>
      <c r="B42" s="206">
        <v>43614</v>
      </c>
      <c r="C42" s="187"/>
      <c r="D42" s="204"/>
      <c r="E42" s="204">
        <v>0</v>
      </c>
      <c r="F42" s="207">
        <f t="shared" si="2"/>
        <v>0</v>
      </c>
      <c r="G42" s="204">
        <f t="shared" si="0"/>
        <v>0</v>
      </c>
      <c r="H42" s="204">
        <f t="shared" si="1"/>
        <v>0</v>
      </c>
      <c r="I42" s="182"/>
      <c r="J42" s="182"/>
      <c r="K42" s="182"/>
      <c r="L42" s="182"/>
      <c r="M42" s="182"/>
      <c r="N42" s="182"/>
      <c r="O42" s="182"/>
      <c r="P42" s="182"/>
      <c r="Q42" s="182"/>
      <c r="R42" s="182"/>
      <c r="S42" s="182"/>
      <c r="T42" s="182"/>
      <c r="U42" s="182"/>
      <c r="V42" s="182"/>
      <c r="W42" s="182"/>
      <c r="X42" s="182"/>
      <c r="Y42" s="182"/>
      <c r="Z42" s="182"/>
    </row>
    <row r="43" spans="1:26" ht="12" customHeight="1" x14ac:dyDescent="0.2">
      <c r="A43" s="205">
        <v>35</v>
      </c>
      <c r="B43" s="206">
        <v>43645</v>
      </c>
      <c r="C43" s="187"/>
      <c r="D43" s="204"/>
      <c r="E43" s="204">
        <f t="shared" ref="E43:E44" si="4">+E42</f>
        <v>0</v>
      </c>
      <c r="F43" s="207">
        <f t="shared" si="2"/>
        <v>0</v>
      </c>
      <c r="G43" s="204">
        <f t="shared" si="0"/>
        <v>0</v>
      </c>
      <c r="H43" s="204">
        <f t="shared" si="1"/>
        <v>0</v>
      </c>
      <c r="I43" s="182"/>
      <c r="J43" s="182"/>
      <c r="K43" s="182"/>
      <c r="L43" s="182"/>
      <c r="M43" s="182"/>
      <c r="N43" s="182"/>
      <c r="O43" s="182"/>
      <c r="P43" s="182"/>
      <c r="Q43" s="182"/>
      <c r="R43" s="182"/>
      <c r="S43" s="182"/>
      <c r="T43" s="182"/>
      <c r="U43" s="182"/>
      <c r="V43" s="182"/>
      <c r="W43" s="182"/>
      <c r="X43" s="182"/>
      <c r="Y43" s="182"/>
      <c r="Z43" s="182"/>
    </row>
    <row r="44" spans="1:26" ht="12" customHeight="1" x14ac:dyDescent="0.2">
      <c r="A44" s="208">
        <v>36</v>
      </c>
      <c r="B44" s="209">
        <v>43675</v>
      </c>
      <c r="C44" s="210"/>
      <c r="D44" s="211"/>
      <c r="E44" s="211">
        <f t="shared" si="4"/>
        <v>0</v>
      </c>
      <c r="F44" s="212">
        <f t="shared" si="2"/>
        <v>0</v>
      </c>
      <c r="G44" s="211">
        <f t="shared" si="0"/>
        <v>0</v>
      </c>
      <c r="H44" s="211">
        <f t="shared" si="1"/>
        <v>0</v>
      </c>
      <c r="I44" s="182"/>
      <c r="J44" s="182"/>
      <c r="K44" s="182"/>
      <c r="L44" s="182"/>
      <c r="M44" s="182"/>
      <c r="N44" s="182"/>
      <c r="O44" s="182"/>
      <c r="P44" s="182"/>
      <c r="Q44" s="182"/>
      <c r="R44" s="182"/>
      <c r="S44" s="182"/>
      <c r="T44" s="182"/>
      <c r="U44" s="182"/>
      <c r="V44" s="182"/>
      <c r="W44" s="182"/>
      <c r="X44" s="182"/>
      <c r="Y44" s="182"/>
      <c r="Z44" s="182"/>
    </row>
    <row r="45" spans="1:26" ht="12" customHeight="1" x14ac:dyDescent="0.2">
      <c r="A45" s="199">
        <v>37</v>
      </c>
      <c r="B45" s="200">
        <v>43706</v>
      </c>
      <c r="C45" s="201" t="s">
        <v>278</v>
      </c>
      <c r="D45" s="204">
        <f>D38</f>
        <v>0</v>
      </c>
      <c r="E45" s="202">
        <v>0</v>
      </c>
      <c r="F45" s="207">
        <f t="shared" si="2"/>
        <v>0</v>
      </c>
      <c r="G45" s="204">
        <f t="shared" si="0"/>
        <v>0</v>
      </c>
      <c r="H45" s="204">
        <f t="shared" si="1"/>
        <v>0</v>
      </c>
      <c r="I45" s="182"/>
      <c r="J45" s="182"/>
      <c r="K45" s="182"/>
      <c r="L45" s="182"/>
      <c r="M45" s="182"/>
      <c r="N45" s="182"/>
      <c r="O45" s="182"/>
      <c r="P45" s="182"/>
      <c r="Q45" s="182"/>
      <c r="R45" s="182"/>
      <c r="S45" s="182"/>
      <c r="T45" s="182"/>
      <c r="U45" s="182"/>
      <c r="V45" s="182"/>
      <c r="W45" s="182"/>
      <c r="X45" s="182"/>
      <c r="Y45" s="182"/>
      <c r="Z45" s="182"/>
    </row>
    <row r="46" spans="1:26" ht="12" customHeight="1" x14ac:dyDescent="0.2">
      <c r="A46" s="205">
        <v>38</v>
      </c>
      <c r="B46" s="206">
        <v>43737</v>
      </c>
      <c r="C46" s="187" t="s">
        <v>297</v>
      </c>
      <c r="D46" s="204"/>
      <c r="E46" s="204">
        <v>0</v>
      </c>
      <c r="F46" s="207">
        <f t="shared" si="2"/>
        <v>0</v>
      </c>
      <c r="G46" s="204">
        <f t="shared" si="0"/>
        <v>0</v>
      </c>
      <c r="H46" s="204">
        <f t="shared" si="1"/>
        <v>0</v>
      </c>
      <c r="I46" s="182"/>
      <c r="J46" s="182"/>
      <c r="K46" s="182"/>
      <c r="L46" s="182"/>
      <c r="M46" s="182"/>
      <c r="N46" s="182"/>
      <c r="O46" s="182"/>
      <c r="P46" s="182"/>
      <c r="Q46" s="182"/>
      <c r="R46" s="182"/>
      <c r="S46" s="182"/>
      <c r="T46" s="182"/>
      <c r="U46" s="182"/>
      <c r="V46" s="182"/>
      <c r="W46" s="182"/>
      <c r="X46" s="182"/>
      <c r="Y46" s="182"/>
      <c r="Z46" s="182"/>
    </row>
    <row r="47" spans="1:26" ht="12" customHeight="1" x14ac:dyDescent="0.2">
      <c r="A47" s="205">
        <v>39</v>
      </c>
      <c r="B47" s="206">
        <v>43767</v>
      </c>
      <c r="C47" s="187"/>
      <c r="D47" s="204"/>
      <c r="E47" s="204">
        <v>0</v>
      </c>
      <c r="F47" s="207">
        <f t="shared" si="2"/>
        <v>0</v>
      </c>
      <c r="G47" s="204">
        <f t="shared" si="0"/>
        <v>0</v>
      </c>
      <c r="H47" s="204">
        <f t="shared" si="1"/>
        <v>0</v>
      </c>
      <c r="I47" s="182"/>
      <c r="J47" s="182"/>
      <c r="K47" s="182"/>
      <c r="L47" s="182"/>
      <c r="M47" s="182"/>
      <c r="N47" s="182"/>
      <c r="O47" s="182"/>
      <c r="P47" s="182"/>
      <c r="Q47" s="182"/>
      <c r="R47" s="182"/>
      <c r="S47" s="182"/>
      <c r="T47" s="182"/>
      <c r="U47" s="182"/>
      <c r="V47" s="182"/>
      <c r="W47" s="182"/>
      <c r="X47" s="182"/>
      <c r="Y47" s="182"/>
      <c r="Z47" s="182"/>
    </row>
    <row r="48" spans="1:26" ht="12" customHeight="1" x14ac:dyDescent="0.2">
      <c r="A48" s="205">
        <v>40</v>
      </c>
      <c r="B48" s="206">
        <v>43798</v>
      </c>
      <c r="C48" s="187"/>
      <c r="D48" s="204"/>
      <c r="E48" s="204">
        <v>0</v>
      </c>
      <c r="F48" s="207">
        <f t="shared" si="2"/>
        <v>0</v>
      </c>
      <c r="G48" s="204">
        <f t="shared" si="0"/>
        <v>0</v>
      </c>
      <c r="H48" s="204">
        <f t="shared" si="1"/>
        <v>0</v>
      </c>
      <c r="I48" s="182"/>
      <c r="J48" s="182"/>
      <c r="K48" s="182"/>
      <c r="L48" s="182"/>
      <c r="M48" s="182"/>
      <c r="N48" s="182"/>
      <c r="O48" s="182"/>
      <c r="P48" s="182"/>
      <c r="Q48" s="182"/>
      <c r="R48" s="182"/>
      <c r="S48" s="182"/>
      <c r="T48" s="182"/>
      <c r="U48" s="182"/>
      <c r="V48" s="182"/>
      <c r="W48" s="182"/>
      <c r="X48" s="182"/>
      <c r="Y48" s="182"/>
      <c r="Z48" s="182"/>
    </row>
    <row r="49" spans="1:26" ht="12" customHeight="1" x14ac:dyDescent="0.2">
      <c r="A49" s="208">
        <v>41</v>
      </c>
      <c r="B49" s="209">
        <v>43828</v>
      </c>
      <c r="C49" s="210"/>
      <c r="D49" s="211"/>
      <c r="E49" s="211">
        <v>0</v>
      </c>
      <c r="F49" s="212">
        <f t="shared" si="2"/>
        <v>0</v>
      </c>
      <c r="G49" s="211">
        <f t="shared" si="0"/>
        <v>0</v>
      </c>
      <c r="H49" s="211">
        <f t="shared" si="1"/>
        <v>0</v>
      </c>
      <c r="I49" s="182"/>
      <c r="J49" s="182"/>
      <c r="K49" s="182"/>
      <c r="L49" s="182"/>
      <c r="M49" s="182"/>
      <c r="N49" s="182"/>
      <c r="O49" s="182"/>
      <c r="P49" s="182"/>
      <c r="Q49" s="182"/>
      <c r="R49" s="182"/>
      <c r="S49" s="182"/>
      <c r="T49" s="182"/>
      <c r="U49" s="182"/>
      <c r="V49" s="182"/>
      <c r="W49" s="182"/>
      <c r="X49" s="182"/>
      <c r="Y49" s="182"/>
      <c r="Z49" s="182"/>
    </row>
    <row r="50" spans="1:26" ht="12" customHeight="1" x14ac:dyDescent="0.2">
      <c r="A50" s="199">
        <v>42</v>
      </c>
      <c r="B50" s="200">
        <v>43859</v>
      </c>
      <c r="C50" s="201" t="s">
        <v>279</v>
      </c>
      <c r="D50" s="204">
        <f>D45</f>
        <v>0</v>
      </c>
      <c r="E50" s="202">
        <v>0</v>
      </c>
      <c r="F50" s="207">
        <f t="shared" si="2"/>
        <v>0</v>
      </c>
      <c r="G50" s="204">
        <f t="shared" si="0"/>
        <v>0</v>
      </c>
      <c r="H50" s="204">
        <f t="shared" si="1"/>
        <v>0</v>
      </c>
      <c r="I50" s="182"/>
      <c r="J50" s="182"/>
      <c r="K50" s="182"/>
      <c r="L50" s="182"/>
      <c r="M50" s="182"/>
      <c r="N50" s="182"/>
      <c r="O50" s="182"/>
      <c r="P50" s="182"/>
      <c r="Q50" s="182"/>
      <c r="R50" s="182"/>
      <c r="S50" s="182"/>
      <c r="T50" s="182"/>
      <c r="U50" s="182"/>
      <c r="V50" s="182"/>
      <c r="W50" s="182"/>
      <c r="X50" s="182"/>
      <c r="Y50" s="182"/>
      <c r="Z50" s="182"/>
    </row>
    <row r="51" spans="1:26" ht="12" customHeight="1" x14ac:dyDescent="0.2">
      <c r="A51" s="205">
        <v>43</v>
      </c>
      <c r="B51" s="206">
        <v>43890</v>
      </c>
      <c r="C51" s="187" t="s">
        <v>298</v>
      </c>
      <c r="D51" s="204"/>
      <c r="E51" s="204">
        <v>0</v>
      </c>
      <c r="F51" s="207">
        <f t="shared" si="2"/>
        <v>0</v>
      </c>
      <c r="G51" s="204">
        <f t="shared" si="0"/>
        <v>0</v>
      </c>
      <c r="H51" s="204">
        <f t="shared" si="1"/>
        <v>0</v>
      </c>
      <c r="I51" s="182"/>
      <c r="J51" s="182"/>
      <c r="K51" s="182"/>
      <c r="L51" s="182"/>
      <c r="M51" s="182"/>
      <c r="N51" s="182"/>
      <c r="O51" s="182"/>
      <c r="P51" s="182"/>
      <c r="Q51" s="182"/>
      <c r="R51" s="182"/>
      <c r="S51" s="182"/>
      <c r="T51" s="182"/>
      <c r="U51" s="182"/>
      <c r="V51" s="182"/>
      <c r="W51" s="182"/>
      <c r="X51" s="182"/>
      <c r="Y51" s="182"/>
      <c r="Z51" s="182"/>
    </row>
    <row r="52" spans="1:26" ht="12" customHeight="1" x14ac:dyDescent="0.2">
      <c r="A52" s="205">
        <v>44</v>
      </c>
      <c r="B52" s="206">
        <v>43919</v>
      </c>
      <c r="C52" s="187"/>
      <c r="D52" s="204"/>
      <c r="E52" s="204">
        <f t="shared" ref="E52:E56" si="5">+E51</f>
        <v>0</v>
      </c>
      <c r="F52" s="207">
        <f t="shared" si="2"/>
        <v>0</v>
      </c>
      <c r="G52" s="204">
        <f t="shared" si="0"/>
        <v>0</v>
      </c>
      <c r="H52" s="204">
        <f t="shared" si="1"/>
        <v>0</v>
      </c>
      <c r="I52" s="182"/>
      <c r="J52" s="182"/>
      <c r="K52" s="182"/>
      <c r="L52" s="182"/>
      <c r="M52" s="182"/>
      <c r="N52" s="182"/>
      <c r="O52" s="182"/>
      <c r="P52" s="182"/>
      <c r="Q52" s="182"/>
      <c r="R52" s="182"/>
      <c r="S52" s="182"/>
      <c r="T52" s="182"/>
      <c r="U52" s="182"/>
      <c r="V52" s="182"/>
      <c r="W52" s="182"/>
      <c r="X52" s="182"/>
      <c r="Y52" s="182"/>
      <c r="Z52" s="182"/>
    </row>
    <row r="53" spans="1:26" ht="12" customHeight="1" x14ac:dyDescent="0.2">
      <c r="A53" s="205">
        <v>45</v>
      </c>
      <c r="B53" s="206">
        <v>43950</v>
      </c>
      <c r="C53" s="187"/>
      <c r="D53" s="204"/>
      <c r="E53" s="204">
        <f t="shared" si="5"/>
        <v>0</v>
      </c>
      <c r="F53" s="207">
        <f t="shared" si="2"/>
        <v>0</v>
      </c>
      <c r="G53" s="204">
        <f t="shared" si="0"/>
        <v>0</v>
      </c>
      <c r="H53" s="204">
        <f t="shared" si="1"/>
        <v>0</v>
      </c>
      <c r="I53" s="182"/>
      <c r="J53" s="182"/>
      <c r="K53" s="182"/>
      <c r="L53" s="182"/>
      <c r="M53" s="182"/>
      <c r="N53" s="182"/>
      <c r="O53" s="182"/>
      <c r="P53" s="182"/>
      <c r="Q53" s="182"/>
      <c r="R53" s="182"/>
      <c r="S53" s="182"/>
      <c r="T53" s="182"/>
      <c r="U53" s="182"/>
      <c r="V53" s="182"/>
      <c r="W53" s="182"/>
      <c r="X53" s="182"/>
      <c r="Y53" s="182"/>
      <c r="Z53" s="182"/>
    </row>
    <row r="54" spans="1:26" ht="12" customHeight="1" x14ac:dyDescent="0.2">
      <c r="A54" s="205">
        <v>46</v>
      </c>
      <c r="B54" s="206">
        <v>43980</v>
      </c>
      <c r="C54" s="187"/>
      <c r="D54" s="204"/>
      <c r="E54" s="204">
        <f t="shared" si="5"/>
        <v>0</v>
      </c>
      <c r="F54" s="207">
        <f t="shared" si="2"/>
        <v>0</v>
      </c>
      <c r="G54" s="204">
        <f t="shared" si="0"/>
        <v>0</v>
      </c>
      <c r="H54" s="204">
        <f t="shared" si="1"/>
        <v>0</v>
      </c>
      <c r="I54" s="182"/>
      <c r="J54" s="182"/>
      <c r="K54" s="182"/>
      <c r="L54" s="182"/>
      <c r="M54" s="182"/>
      <c r="N54" s="182"/>
      <c r="O54" s="182"/>
      <c r="P54" s="182"/>
      <c r="Q54" s="182"/>
      <c r="R54" s="182"/>
      <c r="S54" s="182"/>
      <c r="T54" s="182"/>
      <c r="U54" s="182"/>
      <c r="V54" s="182"/>
      <c r="W54" s="182"/>
      <c r="X54" s="182"/>
      <c r="Y54" s="182"/>
      <c r="Z54" s="182"/>
    </row>
    <row r="55" spans="1:26" ht="12" customHeight="1" x14ac:dyDescent="0.2">
      <c r="A55" s="205">
        <v>47</v>
      </c>
      <c r="B55" s="206">
        <v>44011</v>
      </c>
      <c r="C55" s="187"/>
      <c r="D55" s="204"/>
      <c r="E55" s="204">
        <f t="shared" si="5"/>
        <v>0</v>
      </c>
      <c r="F55" s="207">
        <f t="shared" si="2"/>
        <v>0</v>
      </c>
      <c r="G55" s="204">
        <f t="shared" si="0"/>
        <v>0</v>
      </c>
      <c r="H55" s="204">
        <f t="shared" si="1"/>
        <v>0</v>
      </c>
      <c r="I55" s="182"/>
      <c r="J55" s="182"/>
      <c r="K55" s="182"/>
      <c r="L55" s="182"/>
      <c r="M55" s="182"/>
      <c r="N55" s="182"/>
      <c r="O55" s="182"/>
      <c r="P55" s="182"/>
      <c r="Q55" s="182"/>
      <c r="R55" s="182"/>
      <c r="S55" s="182"/>
      <c r="T55" s="182"/>
      <c r="U55" s="182"/>
      <c r="V55" s="182"/>
      <c r="W55" s="182"/>
      <c r="X55" s="182"/>
      <c r="Y55" s="182"/>
      <c r="Z55" s="182"/>
    </row>
    <row r="56" spans="1:26" ht="12" customHeight="1" x14ac:dyDescent="0.2">
      <c r="A56" s="208">
        <v>48</v>
      </c>
      <c r="B56" s="209">
        <v>44041</v>
      </c>
      <c r="C56" s="210"/>
      <c r="D56" s="211"/>
      <c r="E56" s="211">
        <f t="shared" si="5"/>
        <v>0</v>
      </c>
      <c r="F56" s="212">
        <f t="shared" si="2"/>
        <v>0</v>
      </c>
      <c r="G56" s="211">
        <f t="shared" si="0"/>
        <v>0</v>
      </c>
      <c r="H56" s="211">
        <f t="shared" si="1"/>
        <v>0</v>
      </c>
      <c r="I56" s="182"/>
      <c r="J56" s="182"/>
      <c r="K56" s="182"/>
      <c r="L56" s="182"/>
      <c r="M56" s="182"/>
      <c r="N56" s="182"/>
      <c r="O56" s="182"/>
      <c r="P56" s="182"/>
      <c r="Q56" s="182"/>
      <c r="R56" s="182"/>
      <c r="S56" s="182"/>
      <c r="T56" s="182"/>
      <c r="U56" s="182"/>
      <c r="V56" s="182"/>
      <c r="W56" s="182"/>
      <c r="X56" s="182"/>
      <c r="Y56" s="182"/>
      <c r="Z56" s="182"/>
    </row>
    <row r="57" spans="1:26" ht="12" customHeight="1" x14ac:dyDescent="0.2">
      <c r="A57" s="199">
        <v>49</v>
      </c>
      <c r="B57" s="200">
        <v>44072</v>
      </c>
      <c r="C57" s="201" t="s">
        <v>280</v>
      </c>
      <c r="D57" s="204">
        <f>D50</f>
        <v>0</v>
      </c>
      <c r="E57" s="202">
        <v>0</v>
      </c>
      <c r="F57" s="207">
        <f t="shared" si="2"/>
        <v>0</v>
      </c>
      <c r="G57" s="204">
        <f t="shared" si="0"/>
        <v>0</v>
      </c>
      <c r="H57" s="204">
        <f t="shared" si="1"/>
        <v>0</v>
      </c>
      <c r="I57" s="182"/>
      <c r="J57" s="182"/>
      <c r="K57" s="182"/>
      <c r="L57" s="182"/>
      <c r="M57" s="182"/>
      <c r="N57" s="182"/>
      <c r="O57" s="182"/>
      <c r="P57" s="182"/>
      <c r="Q57" s="182"/>
      <c r="R57" s="182"/>
      <c r="S57" s="182"/>
      <c r="T57" s="182"/>
      <c r="U57" s="182"/>
      <c r="V57" s="182"/>
      <c r="W57" s="182"/>
      <c r="X57" s="182"/>
      <c r="Y57" s="182"/>
      <c r="Z57" s="182"/>
    </row>
    <row r="58" spans="1:26" ht="12" customHeight="1" x14ac:dyDescent="0.2">
      <c r="A58" s="205">
        <v>50</v>
      </c>
      <c r="B58" s="206">
        <v>44103</v>
      </c>
      <c r="C58" s="187" t="s">
        <v>299</v>
      </c>
      <c r="D58" s="204"/>
      <c r="E58" s="204">
        <v>0</v>
      </c>
      <c r="F58" s="207">
        <f t="shared" si="2"/>
        <v>0</v>
      </c>
      <c r="G58" s="204">
        <f t="shared" si="0"/>
        <v>0</v>
      </c>
      <c r="H58" s="204">
        <f t="shared" si="1"/>
        <v>0</v>
      </c>
      <c r="I58" s="182"/>
      <c r="J58" s="182"/>
      <c r="K58" s="182"/>
      <c r="L58" s="182"/>
      <c r="M58" s="182"/>
      <c r="N58" s="182"/>
      <c r="O58" s="182"/>
      <c r="P58" s="182"/>
      <c r="Q58" s="182"/>
      <c r="R58" s="182"/>
      <c r="S58" s="182"/>
      <c r="T58" s="182"/>
      <c r="U58" s="182"/>
      <c r="V58" s="182"/>
      <c r="W58" s="182"/>
      <c r="X58" s="182"/>
      <c r="Y58" s="182"/>
      <c r="Z58" s="182"/>
    </row>
    <row r="59" spans="1:26" ht="12" customHeight="1" x14ac:dyDescent="0.2">
      <c r="A59" s="205">
        <v>51</v>
      </c>
      <c r="B59" s="206">
        <v>44133</v>
      </c>
      <c r="C59" s="187"/>
      <c r="D59" s="204"/>
      <c r="E59" s="204">
        <f t="shared" ref="E59:E61" si="6">+E58</f>
        <v>0</v>
      </c>
      <c r="F59" s="207">
        <f t="shared" si="2"/>
        <v>0</v>
      </c>
      <c r="G59" s="204">
        <f t="shared" si="0"/>
        <v>0</v>
      </c>
      <c r="H59" s="204">
        <f t="shared" si="1"/>
        <v>0</v>
      </c>
      <c r="I59" s="182"/>
      <c r="J59" s="182"/>
      <c r="K59" s="182"/>
      <c r="L59" s="182"/>
      <c r="M59" s="182"/>
      <c r="N59" s="182"/>
      <c r="O59" s="182"/>
      <c r="P59" s="182"/>
      <c r="Q59" s="182"/>
      <c r="R59" s="182"/>
      <c r="S59" s="182"/>
      <c r="T59" s="182"/>
      <c r="U59" s="182"/>
      <c r="V59" s="182"/>
      <c r="W59" s="182"/>
      <c r="X59" s="182"/>
      <c r="Y59" s="182"/>
      <c r="Z59" s="182"/>
    </row>
    <row r="60" spans="1:26" ht="12" customHeight="1" x14ac:dyDescent="0.2">
      <c r="A60" s="205">
        <v>52</v>
      </c>
      <c r="B60" s="206">
        <v>44164</v>
      </c>
      <c r="C60" s="187"/>
      <c r="D60" s="204"/>
      <c r="E60" s="204">
        <f t="shared" si="6"/>
        <v>0</v>
      </c>
      <c r="F60" s="207">
        <f t="shared" si="2"/>
        <v>0</v>
      </c>
      <c r="G60" s="204">
        <f t="shared" si="0"/>
        <v>0</v>
      </c>
      <c r="H60" s="204">
        <f t="shared" si="1"/>
        <v>0</v>
      </c>
      <c r="I60" s="182"/>
      <c r="J60" s="182"/>
      <c r="K60" s="182"/>
      <c r="L60" s="182"/>
      <c r="M60" s="182"/>
      <c r="N60" s="182"/>
      <c r="O60" s="182"/>
      <c r="P60" s="182"/>
      <c r="Q60" s="182"/>
      <c r="R60" s="182"/>
      <c r="S60" s="182"/>
      <c r="T60" s="182"/>
      <c r="U60" s="182"/>
      <c r="V60" s="182"/>
      <c r="W60" s="182"/>
      <c r="X60" s="182"/>
      <c r="Y60" s="182"/>
      <c r="Z60" s="182"/>
    </row>
    <row r="61" spans="1:26" ht="12" customHeight="1" x14ac:dyDescent="0.2">
      <c r="A61" s="208">
        <v>53</v>
      </c>
      <c r="B61" s="209">
        <v>44194</v>
      </c>
      <c r="C61" s="210"/>
      <c r="D61" s="211"/>
      <c r="E61" s="211">
        <f t="shared" si="6"/>
        <v>0</v>
      </c>
      <c r="F61" s="212">
        <f t="shared" si="2"/>
        <v>0</v>
      </c>
      <c r="G61" s="211">
        <f t="shared" si="0"/>
        <v>0</v>
      </c>
      <c r="H61" s="211">
        <f t="shared" si="1"/>
        <v>0</v>
      </c>
      <c r="I61" s="182"/>
      <c r="J61" s="182"/>
      <c r="K61" s="182"/>
      <c r="L61" s="182"/>
      <c r="M61" s="182"/>
      <c r="N61" s="182"/>
      <c r="O61" s="182"/>
      <c r="P61" s="182"/>
      <c r="Q61" s="182"/>
      <c r="R61" s="182"/>
      <c r="S61" s="182"/>
      <c r="T61" s="182"/>
      <c r="U61" s="182"/>
      <c r="V61" s="182"/>
      <c r="W61" s="182"/>
      <c r="X61" s="182"/>
      <c r="Y61" s="182"/>
      <c r="Z61" s="182"/>
    </row>
    <row r="62" spans="1:26" ht="12" customHeight="1" x14ac:dyDescent="0.2">
      <c r="A62" s="214">
        <v>54</v>
      </c>
      <c r="B62" s="215">
        <v>44225</v>
      </c>
      <c r="C62" s="216" t="s">
        <v>300</v>
      </c>
      <c r="D62" s="217"/>
      <c r="E62" s="217">
        <f>F61/67</f>
        <v>0</v>
      </c>
      <c r="F62" s="218">
        <f t="shared" si="2"/>
        <v>0</v>
      </c>
      <c r="G62" s="217">
        <f t="shared" si="0"/>
        <v>0</v>
      </c>
      <c r="H62" s="217">
        <f t="shared" si="1"/>
        <v>0</v>
      </c>
      <c r="I62" s="182"/>
      <c r="J62" s="182"/>
      <c r="K62" s="182"/>
      <c r="L62" s="182"/>
      <c r="M62" s="182"/>
      <c r="N62" s="182"/>
      <c r="O62" s="182"/>
      <c r="P62" s="182"/>
      <c r="Q62" s="182"/>
      <c r="R62" s="182"/>
      <c r="S62" s="182"/>
      <c r="T62" s="182"/>
      <c r="U62" s="182"/>
      <c r="V62" s="182"/>
      <c r="W62" s="182"/>
      <c r="X62" s="182"/>
      <c r="Y62" s="182"/>
      <c r="Z62" s="182"/>
    </row>
    <row r="63" spans="1:26" ht="12" customHeight="1" x14ac:dyDescent="0.2">
      <c r="A63" s="214">
        <v>55</v>
      </c>
      <c r="B63" s="215">
        <v>44255</v>
      </c>
      <c r="C63" s="216"/>
      <c r="D63" s="217"/>
      <c r="E63" s="217">
        <f t="shared" ref="E63:E128" si="7">+E62</f>
        <v>0</v>
      </c>
      <c r="F63" s="218">
        <f t="shared" si="2"/>
        <v>0</v>
      </c>
      <c r="G63" s="217">
        <f t="shared" si="0"/>
        <v>0</v>
      </c>
      <c r="H63" s="217">
        <f t="shared" si="1"/>
        <v>0</v>
      </c>
      <c r="I63" s="182"/>
      <c r="J63" s="182"/>
      <c r="K63" s="182"/>
      <c r="L63" s="182"/>
      <c r="M63" s="182"/>
      <c r="N63" s="182"/>
      <c r="O63" s="182"/>
      <c r="P63" s="182"/>
      <c r="Q63" s="182"/>
      <c r="R63" s="182"/>
      <c r="S63" s="182"/>
      <c r="T63" s="182"/>
      <c r="U63" s="182"/>
      <c r="V63" s="182"/>
      <c r="W63" s="182"/>
      <c r="X63" s="182"/>
      <c r="Y63" s="182"/>
      <c r="Z63" s="182"/>
    </row>
    <row r="64" spans="1:26" ht="12" customHeight="1" x14ac:dyDescent="0.2">
      <c r="A64" s="214">
        <v>56</v>
      </c>
      <c r="B64" s="215">
        <v>44284</v>
      </c>
      <c r="C64" s="216"/>
      <c r="D64" s="217"/>
      <c r="E64" s="217">
        <f t="shared" si="7"/>
        <v>0</v>
      </c>
      <c r="F64" s="218">
        <f t="shared" si="2"/>
        <v>0</v>
      </c>
      <c r="G64" s="217">
        <f t="shared" si="0"/>
        <v>0</v>
      </c>
      <c r="H64" s="217">
        <f t="shared" si="1"/>
        <v>0</v>
      </c>
      <c r="I64" s="182"/>
      <c r="J64" s="182"/>
      <c r="K64" s="182"/>
      <c r="L64" s="182"/>
      <c r="M64" s="182"/>
      <c r="N64" s="182"/>
      <c r="O64" s="182"/>
      <c r="P64" s="182"/>
      <c r="Q64" s="182"/>
      <c r="R64" s="182"/>
      <c r="S64" s="182"/>
      <c r="T64" s="182"/>
      <c r="U64" s="182"/>
      <c r="V64" s="182"/>
      <c r="W64" s="182"/>
      <c r="X64" s="182"/>
      <c r="Y64" s="182"/>
      <c r="Z64" s="182"/>
    </row>
    <row r="65" spans="1:26" ht="12" customHeight="1" x14ac:dyDescent="0.2">
      <c r="A65" s="214">
        <v>57</v>
      </c>
      <c r="B65" s="215">
        <v>44315</v>
      </c>
      <c r="C65" s="216"/>
      <c r="D65" s="217"/>
      <c r="E65" s="217">
        <f t="shared" si="7"/>
        <v>0</v>
      </c>
      <c r="F65" s="218">
        <f t="shared" si="2"/>
        <v>0</v>
      </c>
      <c r="G65" s="217">
        <f t="shared" si="0"/>
        <v>0</v>
      </c>
      <c r="H65" s="217">
        <f t="shared" si="1"/>
        <v>0</v>
      </c>
      <c r="I65" s="182"/>
      <c r="J65" s="182"/>
      <c r="K65" s="182"/>
      <c r="L65" s="182"/>
      <c r="M65" s="182"/>
      <c r="N65" s="182"/>
      <c r="O65" s="182"/>
      <c r="P65" s="182"/>
      <c r="Q65" s="182"/>
      <c r="R65" s="182"/>
      <c r="S65" s="182"/>
      <c r="T65" s="182"/>
      <c r="U65" s="182"/>
      <c r="V65" s="182"/>
      <c r="W65" s="182"/>
      <c r="X65" s="182"/>
      <c r="Y65" s="182"/>
      <c r="Z65" s="182"/>
    </row>
    <row r="66" spans="1:26" ht="12" customHeight="1" x14ac:dyDescent="0.2">
      <c r="A66" s="214">
        <v>58</v>
      </c>
      <c r="B66" s="215">
        <v>44345</v>
      </c>
      <c r="C66" s="216"/>
      <c r="D66" s="217"/>
      <c r="E66" s="217">
        <f t="shared" si="7"/>
        <v>0</v>
      </c>
      <c r="F66" s="218">
        <f t="shared" si="2"/>
        <v>0</v>
      </c>
      <c r="G66" s="217">
        <f t="shared" si="0"/>
        <v>0</v>
      </c>
      <c r="H66" s="217">
        <f t="shared" si="1"/>
        <v>0</v>
      </c>
      <c r="I66" s="182"/>
      <c r="J66" s="182"/>
      <c r="K66" s="182"/>
      <c r="L66" s="182"/>
      <c r="M66" s="182"/>
      <c r="N66" s="182"/>
      <c r="O66" s="182"/>
      <c r="P66" s="182"/>
      <c r="Q66" s="182"/>
      <c r="R66" s="182"/>
      <c r="S66" s="182"/>
      <c r="T66" s="182"/>
      <c r="U66" s="182"/>
      <c r="V66" s="182"/>
      <c r="W66" s="182"/>
      <c r="X66" s="182"/>
      <c r="Y66" s="182"/>
      <c r="Z66" s="182"/>
    </row>
    <row r="67" spans="1:26" ht="12" customHeight="1" x14ac:dyDescent="0.2">
      <c r="A67" s="214">
        <v>59</v>
      </c>
      <c r="B67" s="215">
        <v>44376</v>
      </c>
      <c r="C67" s="216"/>
      <c r="D67" s="217"/>
      <c r="E67" s="217">
        <f t="shared" si="7"/>
        <v>0</v>
      </c>
      <c r="F67" s="218">
        <f t="shared" si="2"/>
        <v>0</v>
      </c>
      <c r="G67" s="217">
        <f t="shared" si="0"/>
        <v>0</v>
      </c>
      <c r="H67" s="217">
        <f t="shared" si="1"/>
        <v>0</v>
      </c>
      <c r="I67" s="182"/>
      <c r="J67" s="182"/>
      <c r="K67" s="182"/>
      <c r="L67" s="182"/>
      <c r="M67" s="182"/>
      <c r="N67" s="182"/>
      <c r="O67" s="182"/>
      <c r="P67" s="182"/>
      <c r="Q67" s="182"/>
      <c r="R67" s="182"/>
      <c r="S67" s="182"/>
      <c r="T67" s="182"/>
      <c r="U67" s="182"/>
      <c r="V67" s="182"/>
      <c r="W67" s="182"/>
      <c r="X67" s="182"/>
      <c r="Y67" s="182"/>
      <c r="Z67" s="182"/>
    </row>
    <row r="68" spans="1:26" ht="12" customHeight="1" x14ac:dyDescent="0.2">
      <c r="A68" s="214">
        <v>60</v>
      </c>
      <c r="B68" s="215">
        <v>44406</v>
      </c>
      <c r="C68" s="216"/>
      <c r="D68" s="217"/>
      <c r="E68" s="217">
        <f t="shared" si="7"/>
        <v>0</v>
      </c>
      <c r="F68" s="218">
        <f t="shared" si="2"/>
        <v>0</v>
      </c>
      <c r="G68" s="217">
        <f t="shared" si="0"/>
        <v>0</v>
      </c>
      <c r="H68" s="217">
        <f t="shared" si="1"/>
        <v>0</v>
      </c>
      <c r="I68" s="182"/>
      <c r="J68" s="182"/>
      <c r="K68" s="182"/>
      <c r="L68" s="182"/>
      <c r="M68" s="182"/>
      <c r="N68" s="182"/>
      <c r="O68" s="182"/>
      <c r="P68" s="182"/>
      <c r="Q68" s="182"/>
      <c r="R68" s="182"/>
      <c r="S68" s="182"/>
      <c r="T68" s="182"/>
      <c r="U68" s="182"/>
      <c r="V68" s="182"/>
      <c r="W68" s="182"/>
      <c r="X68" s="182"/>
      <c r="Y68" s="182"/>
      <c r="Z68" s="182"/>
    </row>
    <row r="69" spans="1:26" ht="12" customHeight="1" x14ac:dyDescent="0.2">
      <c r="A69" s="214">
        <v>61</v>
      </c>
      <c r="B69" s="215">
        <v>44437</v>
      </c>
      <c r="C69" s="216"/>
      <c r="D69" s="217"/>
      <c r="E69" s="217">
        <f t="shared" si="7"/>
        <v>0</v>
      </c>
      <c r="F69" s="218">
        <f t="shared" si="2"/>
        <v>0</v>
      </c>
      <c r="G69" s="217">
        <f t="shared" si="0"/>
        <v>0</v>
      </c>
      <c r="H69" s="217">
        <f t="shared" si="1"/>
        <v>0</v>
      </c>
      <c r="I69" s="182"/>
      <c r="J69" s="182"/>
      <c r="K69" s="182"/>
      <c r="L69" s="182"/>
      <c r="M69" s="182"/>
      <c r="N69" s="182"/>
      <c r="O69" s="182"/>
      <c r="P69" s="182"/>
      <c r="Q69" s="182"/>
      <c r="R69" s="182"/>
      <c r="S69" s="182"/>
      <c r="T69" s="182"/>
      <c r="U69" s="182"/>
      <c r="V69" s="182"/>
      <c r="W69" s="182"/>
      <c r="X69" s="182"/>
      <c r="Y69" s="182"/>
      <c r="Z69" s="182"/>
    </row>
    <row r="70" spans="1:26" ht="12" customHeight="1" x14ac:dyDescent="0.2">
      <c r="A70" s="214">
        <v>62</v>
      </c>
      <c r="B70" s="215">
        <v>44468</v>
      </c>
      <c r="C70" s="216"/>
      <c r="D70" s="217"/>
      <c r="E70" s="217">
        <f t="shared" si="7"/>
        <v>0</v>
      </c>
      <c r="F70" s="218">
        <f t="shared" si="2"/>
        <v>0</v>
      </c>
      <c r="G70" s="217">
        <f t="shared" si="0"/>
        <v>0</v>
      </c>
      <c r="H70" s="217">
        <f t="shared" si="1"/>
        <v>0</v>
      </c>
      <c r="I70" s="182"/>
      <c r="J70" s="182"/>
      <c r="K70" s="182"/>
      <c r="L70" s="182"/>
      <c r="M70" s="182"/>
      <c r="N70" s="182"/>
      <c r="O70" s="182"/>
      <c r="P70" s="182"/>
      <c r="Q70" s="182"/>
      <c r="R70" s="182"/>
      <c r="S70" s="182"/>
      <c r="T70" s="182"/>
      <c r="U70" s="182"/>
      <c r="V70" s="182"/>
      <c r="W70" s="182"/>
      <c r="X70" s="182"/>
      <c r="Y70" s="182"/>
      <c r="Z70" s="182"/>
    </row>
    <row r="71" spans="1:26" ht="12" customHeight="1" x14ac:dyDescent="0.2">
      <c r="A71" s="214">
        <v>63</v>
      </c>
      <c r="B71" s="215">
        <v>44498</v>
      </c>
      <c r="C71" s="216"/>
      <c r="D71" s="217"/>
      <c r="E71" s="217">
        <f t="shared" si="7"/>
        <v>0</v>
      </c>
      <c r="F71" s="218">
        <f t="shared" si="2"/>
        <v>0</v>
      </c>
      <c r="G71" s="217">
        <f t="shared" si="0"/>
        <v>0</v>
      </c>
      <c r="H71" s="217">
        <f t="shared" si="1"/>
        <v>0</v>
      </c>
      <c r="I71" s="182"/>
      <c r="J71" s="182"/>
      <c r="K71" s="182"/>
      <c r="L71" s="182"/>
      <c r="M71" s="182"/>
      <c r="N71" s="182"/>
      <c r="O71" s="182"/>
      <c r="P71" s="182"/>
      <c r="Q71" s="182"/>
      <c r="R71" s="182"/>
      <c r="S71" s="182"/>
      <c r="T71" s="182"/>
      <c r="U71" s="182"/>
      <c r="V71" s="182"/>
      <c r="W71" s="182"/>
      <c r="X71" s="182"/>
      <c r="Y71" s="182"/>
      <c r="Z71" s="182"/>
    </row>
    <row r="72" spans="1:26" ht="12" customHeight="1" x14ac:dyDescent="0.2">
      <c r="A72" s="214">
        <v>64</v>
      </c>
      <c r="B72" s="215">
        <v>44529</v>
      </c>
      <c r="C72" s="216"/>
      <c r="D72" s="217"/>
      <c r="E72" s="217">
        <f t="shared" si="7"/>
        <v>0</v>
      </c>
      <c r="F72" s="218">
        <f t="shared" si="2"/>
        <v>0</v>
      </c>
      <c r="G72" s="217">
        <f t="shared" si="0"/>
        <v>0</v>
      </c>
      <c r="H72" s="217">
        <f t="shared" si="1"/>
        <v>0</v>
      </c>
      <c r="I72" s="182"/>
      <c r="J72" s="182"/>
      <c r="K72" s="182"/>
      <c r="L72" s="182"/>
      <c r="M72" s="182"/>
      <c r="N72" s="182"/>
      <c r="O72" s="182"/>
      <c r="P72" s="182"/>
      <c r="Q72" s="182"/>
      <c r="R72" s="182"/>
      <c r="S72" s="182"/>
      <c r="T72" s="182"/>
      <c r="U72" s="182"/>
      <c r="V72" s="182"/>
      <c r="W72" s="182"/>
      <c r="X72" s="182"/>
      <c r="Y72" s="182"/>
      <c r="Z72" s="182"/>
    </row>
    <row r="73" spans="1:26" ht="12" customHeight="1" x14ac:dyDescent="0.2">
      <c r="A73" s="214">
        <v>65</v>
      </c>
      <c r="B73" s="215">
        <v>44559</v>
      </c>
      <c r="C73" s="216"/>
      <c r="D73" s="217"/>
      <c r="E73" s="217">
        <f t="shared" si="7"/>
        <v>0</v>
      </c>
      <c r="F73" s="218">
        <f t="shared" si="2"/>
        <v>0</v>
      </c>
      <c r="G73" s="217">
        <f t="shared" si="0"/>
        <v>0</v>
      </c>
      <c r="H73" s="217">
        <f t="shared" si="1"/>
        <v>0</v>
      </c>
      <c r="I73" s="182"/>
      <c r="J73" s="182"/>
      <c r="K73" s="182"/>
      <c r="L73" s="182"/>
      <c r="M73" s="182"/>
      <c r="N73" s="182"/>
      <c r="O73" s="182"/>
      <c r="P73" s="182"/>
      <c r="Q73" s="182"/>
      <c r="R73" s="182"/>
      <c r="S73" s="182"/>
      <c r="T73" s="182"/>
      <c r="U73" s="182"/>
      <c r="V73" s="182"/>
      <c r="W73" s="182"/>
      <c r="X73" s="182"/>
      <c r="Y73" s="182"/>
      <c r="Z73" s="182"/>
    </row>
    <row r="74" spans="1:26" ht="12" customHeight="1" x14ac:dyDescent="0.2">
      <c r="A74" s="228">
        <v>66</v>
      </c>
      <c r="B74" s="229">
        <v>44590</v>
      </c>
      <c r="C74" s="230" t="s">
        <v>282</v>
      </c>
      <c r="D74" s="231"/>
      <c r="E74" s="231">
        <f t="shared" si="7"/>
        <v>0</v>
      </c>
      <c r="F74" s="233">
        <f t="shared" si="2"/>
        <v>0</v>
      </c>
      <c r="G74" s="231">
        <f t="shared" si="0"/>
        <v>0</v>
      </c>
      <c r="H74" s="231">
        <f t="shared" si="1"/>
        <v>0</v>
      </c>
      <c r="I74" s="182"/>
      <c r="J74" s="182"/>
      <c r="K74" s="182"/>
      <c r="L74" s="182"/>
      <c r="M74" s="182"/>
      <c r="N74" s="182"/>
      <c r="O74" s="182"/>
      <c r="P74" s="182"/>
      <c r="Q74" s="182"/>
      <c r="R74" s="182"/>
      <c r="S74" s="182"/>
      <c r="T74" s="182"/>
      <c r="U74" s="182"/>
      <c r="V74" s="182"/>
      <c r="W74" s="182"/>
      <c r="X74" s="182"/>
      <c r="Y74" s="182"/>
      <c r="Z74" s="182"/>
    </row>
    <row r="75" spans="1:26" ht="12" customHeight="1" x14ac:dyDescent="0.2">
      <c r="A75" s="228">
        <v>67</v>
      </c>
      <c r="B75" s="229">
        <v>44620</v>
      </c>
      <c r="C75" s="230"/>
      <c r="D75" s="231"/>
      <c r="E75" s="231">
        <f t="shared" si="7"/>
        <v>0</v>
      </c>
      <c r="F75" s="233">
        <f t="shared" si="2"/>
        <v>0</v>
      </c>
      <c r="G75" s="231">
        <f t="shared" si="0"/>
        <v>0</v>
      </c>
      <c r="H75" s="231">
        <f t="shared" si="1"/>
        <v>0</v>
      </c>
      <c r="I75" s="182"/>
      <c r="J75" s="182"/>
      <c r="K75" s="182"/>
      <c r="L75" s="182"/>
      <c r="M75" s="182"/>
      <c r="N75" s="182"/>
      <c r="O75" s="182"/>
      <c r="P75" s="182"/>
      <c r="Q75" s="182"/>
      <c r="R75" s="182"/>
      <c r="S75" s="182"/>
      <c r="T75" s="182"/>
      <c r="U75" s="182"/>
      <c r="V75" s="182"/>
      <c r="W75" s="182"/>
      <c r="X75" s="182"/>
      <c r="Y75" s="182"/>
      <c r="Z75" s="182"/>
    </row>
    <row r="76" spans="1:26" ht="12" customHeight="1" x14ac:dyDescent="0.2">
      <c r="A76" s="228">
        <v>68</v>
      </c>
      <c r="B76" s="229">
        <v>44649</v>
      </c>
      <c r="C76" s="230"/>
      <c r="D76" s="231"/>
      <c r="E76" s="231">
        <f t="shared" si="7"/>
        <v>0</v>
      </c>
      <c r="F76" s="233">
        <f t="shared" si="2"/>
        <v>0</v>
      </c>
      <c r="G76" s="231">
        <f t="shared" si="0"/>
        <v>0</v>
      </c>
      <c r="H76" s="231">
        <f t="shared" si="1"/>
        <v>0</v>
      </c>
      <c r="I76" s="182"/>
      <c r="J76" s="182"/>
      <c r="K76" s="182"/>
      <c r="L76" s="182"/>
      <c r="M76" s="182"/>
      <c r="N76" s="182"/>
      <c r="O76" s="182"/>
      <c r="P76" s="182"/>
      <c r="Q76" s="182"/>
      <c r="R76" s="182"/>
      <c r="S76" s="182"/>
      <c r="T76" s="182"/>
      <c r="U76" s="182"/>
      <c r="V76" s="182"/>
      <c r="W76" s="182"/>
      <c r="X76" s="182"/>
      <c r="Y76" s="182"/>
      <c r="Z76" s="182"/>
    </row>
    <row r="77" spans="1:26" ht="12" customHeight="1" x14ac:dyDescent="0.2">
      <c r="A77" s="228">
        <v>69</v>
      </c>
      <c r="B77" s="229">
        <v>44680</v>
      </c>
      <c r="C77" s="230"/>
      <c r="D77" s="231"/>
      <c r="E77" s="231">
        <f t="shared" si="7"/>
        <v>0</v>
      </c>
      <c r="F77" s="233">
        <f t="shared" si="2"/>
        <v>0</v>
      </c>
      <c r="G77" s="231">
        <f t="shared" si="0"/>
        <v>0</v>
      </c>
      <c r="H77" s="231">
        <f t="shared" si="1"/>
        <v>0</v>
      </c>
      <c r="I77" s="182"/>
      <c r="J77" s="182"/>
      <c r="K77" s="182"/>
      <c r="L77" s="182"/>
      <c r="M77" s="182"/>
      <c r="N77" s="182"/>
      <c r="O77" s="182"/>
      <c r="P77" s="182"/>
      <c r="Q77" s="182"/>
      <c r="R77" s="182"/>
      <c r="S77" s="182"/>
      <c r="T77" s="182"/>
      <c r="U77" s="182"/>
      <c r="V77" s="182"/>
      <c r="W77" s="182"/>
      <c r="X77" s="182"/>
      <c r="Y77" s="182"/>
      <c r="Z77" s="182"/>
    </row>
    <row r="78" spans="1:26" ht="12" customHeight="1" x14ac:dyDescent="0.2">
      <c r="A78" s="228">
        <v>70</v>
      </c>
      <c r="B78" s="229">
        <v>44710</v>
      </c>
      <c r="C78" s="230"/>
      <c r="D78" s="231"/>
      <c r="E78" s="231">
        <f t="shared" si="7"/>
        <v>0</v>
      </c>
      <c r="F78" s="233">
        <f t="shared" si="2"/>
        <v>0</v>
      </c>
      <c r="G78" s="231">
        <f t="shared" si="0"/>
        <v>0</v>
      </c>
      <c r="H78" s="231">
        <f t="shared" si="1"/>
        <v>0</v>
      </c>
      <c r="I78" s="182"/>
      <c r="J78" s="182"/>
      <c r="K78" s="182"/>
      <c r="L78" s="182"/>
      <c r="M78" s="182"/>
      <c r="N78" s="182"/>
      <c r="O78" s="182"/>
      <c r="P78" s="182"/>
      <c r="Q78" s="182"/>
      <c r="R78" s="182"/>
      <c r="S78" s="182"/>
      <c r="T78" s="182"/>
      <c r="U78" s="182"/>
      <c r="V78" s="182"/>
      <c r="W78" s="182"/>
      <c r="X78" s="182"/>
      <c r="Y78" s="182"/>
      <c r="Z78" s="182"/>
    </row>
    <row r="79" spans="1:26" ht="12" customHeight="1" x14ac:dyDescent="0.2">
      <c r="A79" s="228">
        <v>71</v>
      </c>
      <c r="B79" s="229">
        <v>44741</v>
      </c>
      <c r="C79" s="230"/>
      <c r="D79" s="231"/>
      <c r="E79" s="231">
        <f t="shared" si="7"/>
        <v>0</v>
      </c>
      <c r="F79" s="233">
        <f t="shared" si="2"/>
        <v>0</v>
      </c>
      <c r="G79" s="231">
        <f t="shared" si="0"/>
        <v>0</v>
      </c>
      <c r="H79" s="231">
        <f t="shared" si="1"/>
        <v>0</v>
      </c>
      <c r="I79" s="182"/>
      <c r="J79" s="182"/>
      <c r="K79" s="182"/>
      <c r="L79" s="182"/>
      <c r="M79" s="182"/>
      <c r="N79" s="182"/>
      <c r="O79" s="182"/>
      <c r="P79" s="182"/>
      <c r="Q79" s="182"/>
      <c r="R79" s="182"/>
      <c r="S79" s="182"/>
      <c r="T79" s="182"/>
      <c r="U79" s="182"/>
      <c r="V79" s="182"/>
      <c r="W79" s="182"/>
      <c r="X79" s="182"/>
      <c r="Y79" s="182"/>
      <c r="Z79" s="182"/>
    </row>
    <row r="80" spans="1:26" ht="12" customHeight="1" x14ac:dyDescent="0.2">
      <c r="A80" s="228">
        <v>72</v>
      </c>
      <c r="B80" s="229">
        <v>44771</v>
      </c>
      <c r="C80" s="230"/>
      <c r="D80" s="231"/>
      <c r="E80" s="231">
        <f t="shared" si="7"/>
        <v>0</v>
      </c>
      <c r="F80" s="233">
        <f t="shared" si="2"/>
        <v>0</v>
      </c>
      <c r="G80" s="231">
        <f t="shared" si="0"/>
        <v>0</v>
      </c>
      <c r="H80" s="231">
        <f t="shared" si="1"/>
        <v>0</v>
      </c>
      <c r="I80" s="182"/>
      <c r="J80" s="182"/>
      <c r="K80" s="182"/>
      <c r="L80" s="182"/>
      <c r="M80" s="182"/>
      <c r="N80" s="182"/>
      <c r="O80" s="182"/>
      <c r="P80" s="182"/>
      <c r="Q80" s="182"/>
      <c r="R80" s="182"/>
      <c r="S80" s="182"/>
      <c r="T80" s="182"/>
      <c r="U80" s="182"/>
      <c r="V80" s="182"/>
      <c r="W80" s="182"/>
      <c r="X80" s="182"/>
      <c r="Y80" s="182"/>
      <c r="Z80" s="182"/>
    </row>
    <row r="81" spans="1:26" ht="12" customHeight="1" x14ac:dyDescent="0.2">
      <c r="A81" s="228">
        <v>73</v>
      </c>
      <c r="B81" s="229">
        <v>44802</v>
      </c>
      <c r="C81" s="230"/>
      <c r="D81" s="231"/>
      <c r="E81" s="231">
        <f t="shared" si="7"/>
        <v>0</v>
      </c>
      <c r="F81" s="233">
        <f t="shared" si="2"/>
        <v>0</v>
      </c>
      <c r="G81" s="231">
        <f t="shared" si="0"/>
        <v>0</v>
      </c>
      <c r="H81" s="231">
        <f t="shared" si="1"/>
        <v>0</v>
      </c>
      <c r="I81" s="182"/>
      <c r="J81" s="182"/>
      <c r="K81" s="182"/>
      <c r="L81" s="182"/>
      <c r="M81" s="182"/>
      <c r="N81" s="182"/>
      <c r="O81" s="182"/>
      <c r="P81" s="182"/>
      <c r="Q81" s="182"/>
      <c r="R81" s="182"/>
      <c r="S81" s="182"/>
      <c r="T81" s="182"/>
      <c r="U81" s="182"/>
      <c r="V81" s="182"/>
      <c r="W81" s="182"/>
      <c r="X81" s="182"/>
      <c r="Y81" s="182"/>
      <c r="Z81" s="182"/>
    </row>
    <row r="82" spans="1:26" ht="12" customHeight="1" x14ac:dyDescent="0.2">
      <c r="A82" s="228">
        <v>74</v>
      </c>
      <c r="B82" s="229">
        <v>44833</v>
      </c>
      <c r="C82" s="230"/>
      <c r="D82" s="231"/>
      <c r="E82" s="231">
        <f t="shared" si="7"/>
        <v>0</v>
      </c>
      <c r="F82" s="233">
        <f t="shared" si="2"/>
        <v>0</v>
      </c>
      <c r="G82" s="231">
        <f t="shared" si="0"/>
        <v>0</v>
      </c>
      <c r="H82" s="231">
        <f t="shared" si="1"/>
        <v>0</v>
      </c>
      <c r="I82" s="182"/>
      <c r="J82" s="182"/>
      <c r="K82" s="182"/>
      <c r="L82" s="182"/>
      <c r="M82" s="182"/>
      <c r="N82" s="182"/>
      <c r="O82" s="182"/>
      <c r="P82" s="182"/>
      <c r="Q82" s="182"/>
      <c r="R82" s="182"/>
      <c r="S82" s="182"/>
      <c r="T82" s="182"/>
      <c r="U82" s="182"/>
      <c r="V82" s="182"/>
      <c r="W82" s="182"/>
      <c r="X82" s="182"/>
      <c r="Y82" s="182"/>
      <c r="Z82" s="182"/>
    </row>
    <row r="83" spans="1:26" ht="12" customHeight="1" x14ac:dyDescent="0.2">
      <c r="A83" s="228">
        <v>75</v>
      </c>
      <c r="B83" s="229">
        <v>44863</v>
      </c>
      <c r="C83" s="230"/>
      <c r="D83" s="231"/>
      <c r="E83" s="231">
        <f t="shared" si="7"/>
        <v>0</v>
      </c>
      <c r="F83" s="233">
        <f t="shared" si="2"/>
        <v>0</v>
      </c>
      <c r="G83" s="231">
        <f t="shared" si="0"/>
        <v>0</v>
      </c>
      <c r="H83" s="231">
        <f t="shared" si="1"/>
        <v>0</v>
      </c>
      <c r="I83" s="182"/>
      <c r="J83" s="182"/>
      <c r="K83" s="182"/>
      <c r="L83" s="182"/>
      <c r="M83" s="182"/>
      <c r="N83" s="182"/>
      <c r="O83" s="182"/>
      <c r="P83" s="182"/>
      <c r="Q83" s="182"/>
      <c r="R83" s="182"/>
      <c r="S83" s="182"/>
      <c r="T83" s="182"/>
      <c r="U83" s="182"/>
      <c r="V83" s="182"/>
      <c r="W83" s="182"/>
      <c r="X83" s="182"/>
      <c r="Y83" s="182"/>
      <c r="Z83" s="182"/>
    </row>
    <row r="84" spans="1:26" ht="12" customHeight="1" x14ac:dyDescent="0.2">
      <c r="A84" s="228">
        <v>76</v>
      </c>
      <c r="B84" s="229">
        <v>44894</v>
      </c>
      <c r="C84" s="230"/>
      <c r="D84" s="231"/>
      <c r="E84" s="231">
        <f t="shared" si="7"/>
        <v>0</v>
      </c>
      <c r="F84" s="233">
        <f t="shared" si="2"/>
        <v>0</v>
      </c>
      <c r="G84" s="231">
        <f t="shared" si="0"/>
        <v>0</v>
      </c>
      <c r="H84" s="231">
        <f t="shared" si="1"/>
        <v>0</v>
      </c>
      <c r="I84" s="182"/>
      <c r="J84" s="182"/>
      <c r="K84" s="182"/>
      <c r="L84" s="182"/>
      <c r="M84" s="182"/>
      <c r="N84" s="182"/>
      <c r="O84" s="182"/>
      <c r="P84" s="182"/>
      <c r="Q84" s="182"/>
      <c r="R84" s="182"/>
      <c r="S84" s="182"/>
      <c r="T84" s="182"/>
      <c r="U84" s="182"/>
      <c r="V84" s="182"/>
      <c r="W84" s="182"/>
      <c r="X84" s="182"/>
      <c r="Y84" s="182"/>
      <c r="Z84" s="182"/>
    </row>
    <row r="85" spans="1:26" ht="12" customHeight="1" x14ac:dyDescent="0.2">
      <c r="A85" s="228">
        <v>77</v>
      </c>
      <c r="B85" s="229">
        <v>44924</v>
      </c>
      <c r="C85" s="230"/>
      <c r="D85" s="231"/>
      <c r="E85" s="231">
        <f t="shared" si="7"/>
        <v>0</v>
      </c>
      <c r="F85" s="233">
        <f t="shared" si="2"/>
        <v>0</v>
      </c>
      <c r="G85" s="231">
        <f t="shared" si="0"/>
        <v>0</v>
      </c>
      <c r="H85" s="231">
        <f t="shared" si="1"/>
        <v>0</v>
      </c>
      <c r="I85" s="182"/>
      <c r="J85" s="182"/>
      <c r="K85" s="182"/>
      <c r="L85" s="182"/>
      <c r="M85" s="182"/>
      <c r="N85" s="182"/>
      <c r="O85" s="182"/>
      <c r="P85" s="182"/>
      <c r="Q85" s="182"/>
      <c r="R85" s="182"/>
      <c r="S85" s="182"/>
      <c r="T85" s="182"/>
      <c r="U85" s="182"/>
      <c r="V85" s="182"/>
      <c r="W85" s="182"/>
      <c r="X85" s="182"/>
      <c r="Y85" s="182"/>
      <c r="Z85" s="182"/>
    </row>
    <row r="86" spans="1:26" ht="12" customHeight="1" x14ac:dyDescent="0.2">
      <c r="A86" s="240">
        <v>78</v>
      </c>
      <c r="B86" s="241">
        <v>44955</v>
      </c>
      <c r="C86" s="242" t="s">
        <v>283</v>
      </c>
      <c r="D86" s="243"/>
      <c r="E86" s="243">
        <f t="shared" si="7"/>
        <v>0</v>
      </c>
      <c r="F86" s="244">
        <f t="shared" si="2"/>
        <v>0</v>
      </c>
      <c r="G86" s="243">
        <f t="shared" si="0"/>
        <v>0</v>
      </c>
      <c r="H86" s="243">
        <f t="shared" si="1"/>
        <v>0</v>
      </c>
      <c r="I86" s="182"/>
      <c r="J86" s="182"/>
      <c r="K86" s="182"/>
      <c r="L86" s="182"/>
      <c r="M86" s="182"/>
      <c r="N86" s="182"/>
      <c r="O86" s="182"/>
      <c r="P86" s="182"/>
      <c r="Q86" s="182"/>
      <c r="R86" s="182"/>
      <c r="S86" s="182"/>
      <c r="T86" s="182"/>
      <c r="U86" s="182"/>
      <c r="V86" s="182"/>
      <c r="W86" s="182"/>
      <c r="X86" s="182"/>
      <c r="Y86" s="182"/>
      <c r="Z86" s="182"/>
    </row>
    <row r="87" spans="1:26" ht="12" customHeight="1" x14ac:dyDescent="0.2">
      <c r="A87" s="240">
        <v>79</v>
      </c>
      <c r="B87" s="241">
        <v>44985</v>
      </c>
      <c r="C87" s="242"/>
      <c r="D87" s="243"/>
      <c r="E87" s="243">
        <f t="shared" si="7"/>
        <v>0</v>
      </c>
      <c r="F87" s="244">
        <f t="shared" si="2"/>
        <v>0</v>
      </c>
      <c r="G87" s="243">
        <f t="shared" si="0"/>
        <v>0</v>
      </c>
      <c r="H87" s="243">
        <f t="shared" si="1"/>
        <v>0</v>
      </c>
      <c r="I87" s="182"/>
      <c r="J87" s="182"/>
      <c r="K87" s="182"/>
      <c r="L87" s="182"/>
      <c r="M87" s="182"/>
      <c r="N87" s="182"/>
      <c r="O87" s="182"/>
      <c r="P87" s="182"/>
      <c r="Q87" s="182"/>
      <c r="R87" s="182"/>
      <c r="S87" s="182"/>
      <c r="T87" s="182"/>
      <c r="U87" s="182"/>
      <c r="V87" s="182"/>
      <c r="W87" s="182"/>
      <c r="X87" s="182"/>
      <c r="Y87" s="182"/>
      <c r="Z87" s="182"/>
    </row>
    <row r="88" spans="1:26" ht="12" customHeight="1" x14ac:dyDescent="0.2">
      <c r="A88" s="240">
        <v>80</v>
      </c>
      <c r="B88" s="241">
        <v>45014</v>
      </c>
      <c r="C88" s="242"/>
      <c r="D88" s="243"/>
      <c r="E88" s="243">
        <f t="shared" si="7"/>
        <v>0</v>
      </c>
      <c r="F88" s="244">
        <f t="shared" si="2"/>
        <v>0</v>
      </c>
      <c r="G88" s="243">
        <f t="shared" si="0"/>
        <v>0</v>
      </c>
      <c r="H88" s="243">
        <f t="shared" si="1"/>
        <v>0</v>
      </c>
      <c r="I88" s="182"/>
      <c r="J88" s="182"/>
      <c r="K88" s="182"/>
      <c r="L88" s="182"/>
      <c r="M88" s="182"/>
      <c r="N88" s="182"/>
      <c r="O88" s="182"/>
      <c r="P88" s="182"/>
      <c r="Q88" s="182"/>
      <c r="R88" s="182"/>
      <c r="S88" s="182"/>
      <c r="T88" s="182"/>
      <c r="U88" s="182"/>
      <c r="V88" s="182"/>
      <c r="W88" s="182"/>
      <c r="X88" s="182"/>
      <c r="Y88" s="182"/>
      <c r="Z88" s="182"/>
    </row>
    <row r="89" spans="1:26" ht="12" customHeight="1" x14ac:dyDescent="0.2">
      <c r="A89" s="240">
        <v>81</v>
      </c>
      <c r="B89" s="241">
        <v>45045</v>
      </c>
      <c r="C89" s="242"/>
      <c r="D89" s="243"/>
      <c r="E89" s="243">
        <f t="shared" si="7"/>
        <v>0</v>
      </c>
      <c r="F89" s="244">
        <f t="shared" si="2"/>
        <v>0</v>
      </c>
      <c r="G89" s="243">
        <f t="shared" si="0"/>
        <v>0</v>
      </c>
      <c r="H89" s="243">
        <f t="shared" si="1"/>
        <v>0</v>
      </c>
      <c r="I89" s="182"/>
      <c r="J89" s="182"/>
      <c r="K89" s="182"/>
      <c r="L89" s="182"/>
      <c r="M89" s="182"/>
      <c r="N89" s="182"/>
      <c r="O89" s="182"/>
      <c r="P89" s="182"/>
      <c r="Q89" s="182"/>
      <c r="R89" s="182"/>
      <c r="S89" s="182"/>
      <c r="T89" s="182"/>
      <c r="U89" s="182"/>
      <c r="V89" s="182"/>
      <c r="W89" s="182"/>
      <c r="X89" s="182"/>
      <c r="Y89" s="182"/>
      <c r="Z89" s="182"/>
    </row>
    <row r="90" spans="1:26" ht="12" customHeight="1" x14ac:dyDescent="0.2">
      <c r="A90" s="240">
        <v>82</v>
      </c>
      <c r="B90" s="241">
        <v>45075</v>
      </c>
      <c r="C90" s="242"/>
      <c r="D90" s="243"/>
      <c r="E90" s="243">
        <f t="shared" si="7"/>
        <v>0</v>
      </c>
      <c r="F90" s="244">
        <f t="shared" si="2"/>
        <v>0</v>
      </c>
      <c r="G90" s="243">
        <f t="shared" si="0"/>
        <v>0</v>
      </c>
      <c r="H90" s="243">
        <f t="shared" si="1"/>
        <v>0</v>
      </c>
      <c r="I90" s="182"/>
      <c r="J90" s="182"/>
      <c r="K90" s="182"/>
      <c r="L90" s="182"/>
      <c r="M90" s="182"/>
      <c r="N90" s="182"/>
      <c r="O90" s="182"/>
      <c r="P90" s="182"/>
      <c r="Q90" s="182"/>
      <c r="R90" s="182"/>
      <c r="S90" s="182"/>
      <c r="T90" s="182"/>
      <c r="U90" s="182"/>
      <c r="V90" s="182"/>
      <c r="W90" s="182"/>
      <c r="X90" s="182"/>
      <c r="Y90" s="182"/>
      <c r="Z90" s="182"/>
    </row>
    <row r="91" spans="1:26" ht="12" customHeight="1" x14ac:dyDescent="0.2">
      <c r="A91" s="240">
        <v>83</v>
      </c>
      <c r="B91" s="241">
        <v>45106</v>
      </c>
      <c r="C91" s="242"/>
      <c r="D91" s="243"/>
      <c r="E91" s="243">
        <f t="shared" si="7"/>
        <v>0</v>
      </c>
      <c r="F91" s="244">
        <f t="shared" si="2"/>
        <v>0</v>
      </c>
      <c r="G91" s="243">
        <f t="shared" si="0"/>
        <v>0</v>
      </c>
      <c r="H91" s="243">
        <f t="shared" si="1"/>
        <v>0</v>
      </c>
      <c r="I91" s="182"/>
      <c r="J91" s="182"/>
      <c r="K91" s="182"/>
      <c r="L91" s="182"/>
      <c r="M91" s="182"/>
      <c r="N91" s="182"/>
      <c r="O91" s="182"/>
      <c r="P91" s="182"/>
      <c r="Q91" s="182"/>
      <c r="R91" s="182"/>
      <c r="S91" s="182"/>
      <c r="T91" s="182"/>
      <c r="U91" s="182"/>
      <c r="V91" s="182"/>
      <c r="W91" s="182"/>
      <c r="X91" s="182"/>
      <c r="Y91" s="182"/>
      <c r="Z91" s="182"/>
    </row>
    <row r="92" spans="1:26" ht="12" customHeight="1" x14ac:dyDescent="0.2">
      <c r="A92" s="240">
        <v>84</v>
      </c>
      <c r="B92" s="241">
        <v>45136</v>
      </c>
      <c r="C92" s="242"/>
      <c r="D92" s="243"/>
      <c r="E92" s="243">
        <f t="shared" si="7"/>
        <v>0</v>
      </c>
      <c r="F92" s="244">
        <f t="shared" si="2"/>
        <v>0</v>
      </c>
      <c r="G92" s="243">
        <f t="shared" si="0"/>
        <v>0</v>
      </c>
      <c r="H92" s="243">
        <f t="shared" si="1"/>
        <v>0</v>
      </c>
      <c r="I92" s="182"/>
      <c r="J92" s="182"/>
      <c r="K92" s="182"/>
      <c r="L92" s="182"/>
      <c r="M92" s="182"/>
      <c r="N92" s="182"/>
      <c r="O92" s="182"/>
      <c r="P92" s="182"/>
      <c r="Q92" s="182"/>
      <c r="R92" s="182"/>
      <c r="S92" s="182"/>
      <c r="T92" s="182"/>
      <c r="U92" s="182"/>
      <c r="V92" s="182"/>
      <c r="W92" s="182"/>
      <c r="X92" s="182"/>
      <c r="Y92" s="182"/>
      <c r="Z92" s="182"/>
    </row>
    <row r="93" spans="1:26" ht="12" customHeight="1" x14ac:dyDescent="0.2">
      <c r="A93" s="240">
        <v>85</v>
      </c>
      <c r="B93" s="241">
        <v>45167</v>
      </c>
      <c r="C93" s="242"/>
      <c r="D93" s="243"/>
      <c r="E93" s="243">
        <f t="shared" si="7"/>
        <v>0</v>
      </c>
      <c r="F93" s="244">
        <f t="shared" si="2"/>
        <v>0</v>
      </c>
      <c r="G93" s="243">
        <f t="shared" si="0"/>
        <v>0</v>
      </c>
      <c r="H93" s="243">
        <f t="shared" si="1"/>
        <v>0</v>
      </c>
      <c r="I93" s="182"/>
      <c r="J93" s="182"/>
      <c r="K93" s="182"/>
      <c r="L93" s="182"/>
      <c r="M93" s="182"/>
      <c r="N93" s="182"/>
      <c r="O93" s="182"/>
      <c r="P93" s="182"/>
      <c r="Q93" s="182"/>
      <c r="R93" s="182"/>
      <c r="S93" s="182"/>
      <c r="T93" s="182"/>
      <c r="U93" s="182"/>
      <c r="V93" s="182"/>
      <c r="W93" s="182"/>
      <c r="X93" s="182"/>
      <c r="Y93" s="182"/>
      <c r="Z93" s="182"/>
    </row>
    <row r="94" spans="1:26" ht="12" customHeight="1" x14ac:dyDescent="0.2">
      <c r="A94" s="240">
        <v>86</v>
      </c>
      <c r="B94" s="241">
        <v>45198</v>
      </c>
      <c r="C94" s="242"/>
      <c r="D94" s="243"/>
      <c r="E94" s="243">
        <f t="shared" si="7"/>
        <v>0</v>
      </c>
      <c r="F94" s="244">
        <f t="shared" si="2"/>
        <v>0</v>
      </c>
      <c r="G94" s="243">
        <f t="shared" si="0"/>
        <v>0</v>
      </c>
      <c r="H94" s="243">
        <f t="shared" si="1"/>
        <v>0</v>
      </c>
      <c r="I94" s="182"/>
      <c r="J94" s="182"/>
      <c r="K94" s="182"/>
      <c r="L94" s="182"/>
      <c r="M94" s="182"/>
      <c r="N94" s="182"/>
      <c r="O94" s="182"/>
      <c r="P94" s="182"/>
      <c r="Q94" s="182"/>
      <c r="R94" s="182"/>
      <c r="S94" s="182"/>
      <c r="T94" s="182"/>
      <c r="U94" s="182"/>
      <c r="V94" s="182"/>
      <c r="W94" s="182"/>
      <c r="X94" s="182"/>
      <c r="Y94" s="182"/>
      <c r="Z94" s="182"/>
    </row>
    <row r="95" spans="1:26" ht="12" customHeight="1" x14ac:dyDescent="0.2">
      <c r="A95" s="240">
        <v>87</v>
      </c>
      <c r="B95" s="241">
        <v>45228</v>
      </c>
      <c r="C95" s="242"/>
      <c r="D95" s="243"/>
      <c r="E95" s="243">
        <f t="shared" si="7"/>
        <v>0</v>
      </c>
      <c r="F95" s="244">
        <f t="shared" si="2"/>
        <v>0</v>
      </c>
      <c r="G95" s="243">
        <f t="shared" si="0"/>
        <v>0</v>
      </c>
      <c r="H95" s="243">
        <f t="shared" si="1"/>
        <v>0</v>
      </c>
      <c r="I95" s="182"/>
      <c r="J95" s="182"/>
      <c r="K95" s="182"/>
      <c r="L95" s="182"/>
      <c r="M95" s="182"/>
      <c r="N95" s="182"/>
      <c r="O95" s="182"/>
      <c r="P95" s="182"/>
      <c r="Q95" s="182"/>
      <c r="R95" s="182"/>
      <c r="S95" s="182"/>
      <c r="T95" s="182"/>
      <c r="U95" s="182"/>
      <c r="V95" s="182"/>
      <c r="W95" s="182"/>
      <c r="X95" s="182"/>
      <c r="Y95" s="182"/>
      <c r="Z95" s="182"/>
    </row>
    <row r="96" spans="1:26" ht="12" customHeight="1" x14ac:dyDescent="0.2">
      <c r="A96" s="240">
        <v>88</v>
      </c>
      <c r="B96" s="241">
        <v>45259</v>
      </c>
      <c r="C96" s="242"/>
      <c r="D96" s="243"/>
      <c r="E96" s="243">
        <f t="shared" si="7"/>
        <v>0</v>
      </c>
      <c r="F96" s="244">
        <f t="shared" si="2"/>
        <v>0</v>
      </c>
      <c r="G96" s="243">
        <f t="shared" si="0"/>
        <v>0</v>
      </c>
      <c r="H96" s="243">
        <f t="shared" si="1"/>
        <v>0</v>
      </c>
      <c r="I96" s="182"/>
      <c r="J96" s="182"/>
      <c r="K96" s="182"/>
      <c r="L96" s="182"/>
      <c r="M96" s="182"/>
      <c r="N96" s="182"/>
      <c r="O96" s="182"/>
      <c r="P96" s="182"/>
      <c r="Q96" s="182"/>
      <c r="R96" s="182"/>
      <c r="S96" s="182"/>
      <c r="T96" s="182"/>
      <c r="U96" s="182"/>
      <c r="V96" s="182"/>
      <c r="W96" s="182"/>
      <c r="X96" s="182"/>
      <c r="Y96" s="182"/>
      <c r="Z96" s="182"/>
    </row>
    <row r="97" spans="1:26" ht="12" customHeight="1" x14ac:dyDescent="0.2">
      <c r="A97" s="240">
        <v>89</v>
      </c>
      <c r="B97" s="241">
        <v>45289</v>
      </c>
      <c r="C97" s="242"/>
      <c r="D97" s="243"/>
      <c r="E97" s="243">
        <f t="shared" si="7"/>
        <v>0</v>
      </c>
      <c r="F97" s="244">
        <f t="shared" si="2"/>
        <v>0</v>
      </c>
      <c r="G97" s="243">
        <f t="shared" si="0"/>
        <v>0</v>
      </c>
      <c r="H97" s="243">
        <f t="shared" si="1"/>
        <v>0</v>
      </c>
      <c r="I97" s="182"/>
      <c r="J97" s="182"/>
      <c r="K97" s="182"/>
      <c r="L97" s="182"/>
      <c r="M97" s="182"/>
      <c r="N97" s="182"/>
      <c r="O97" s="182"/>
      <c r="P97" s="182"/>
      <c r="Q97" s="182"/>
      <c r="R97" s="182"/>
      <c r="S97" s="182"/>
      <c r="T97" s="182"/>
      <c r="U97" s="182"/>
      <c r="V97" s="182"/>
      <c r="W97" s="182"/>
      <c r="X97" s="182"/>
      <c r="Y97" s="182"/>
      <c r="Z97" s="182"/>
    </row>
    <row r="98" spans="1:26" ht="12" customHeight="1" x14ac:dyDescent="0.2">
      <c r="A98" s="214">
        <v>90</v>
      </c>
      <c r="B98" s="215">
        <v>45320</v>
      </c>
      <c r="C98" s="216" t="s">
        <v>284</v>
      </c>
      <c r="D98" s="217"/>
      <c r="E98" s="217">
        <f t="shared" si="7"/>
        <v>0</v>
      </c>
      <c r="F98" s="218">
        <f t="shared" si="2"/>
        <v>0</v>
      </c>
      <c r="G98" s="217">
        <f t="shared" si="0"/>
        <v>0</v>
      </c>
      <c r="H98" s="217">
        <f t="shared" si="1"/>
        <v>0</v>
      </c>
      <c r="I98" s="182"/>
      <c r="J98" s="182"/>
      <c r="K98" s="182"/>
      <c r="L98" s="182"/>
      <c r="M98" s="182"/>
      <c r="N98" s="182"/>
      <c r="O98" s="182"/>
      <c r="P98" s="182"/>
      <c r="Q98" s="182"/>
      <c r="R98" s="182"/>
      <c r="S98" s="182"/>
      <c r="T98" s="182"/>
      <c r="U98" s="182"/>
      <c r="V98" s="182"/>
      <c r="W98" s="182"/>
      <c r="X98" s="182"/>
      <c r="Y98" s="182"/>
      <c r="Z98" s="182"/>
    </row>
    <row r="99" spans="1:26" ht="12" customHeight="1" x14ac:dyDescent="0.2">
      <c r="A99" s="214">
        <v>91</v>
      </c>
      <c r="B99" s="215">
        <v>45351</v>
      </c>
      <c r="C99" s="216"/>
      <c r="D99" s="217"/>
      <c r="E99" s="217">
        <f t="shared" si="7"/>
        <v>0</v>
      </c>
      <c r="F99" s="218">
        <f t="shared" si="2"/>
        <v>0</v>
      </c>
      <c r="G99" s="217">
        <f t="shared" si="0"/>
        <v>0</v>
      </c>
      <c r="H99" s="217">
        <f t="shared" si="1"/>
        <v>0</v>
      </c>
      <c r="I99" s="182"/>
      <c r="J99" s="182"/>
      <c r="K99" s="182"/>
      <c r="L99" s="182"/>
      <c r="M99" s="182"/>
      <c r="N99" s="182"/>
      <c r="O99" s="182"/>
      <c r="P99" s="182"/>
      <c r="Q99" s="182"/>
      <c r="R99" s="182"/>
      <c r="S99" s="182"/>
      <c r="T99" s="182"/>
      <c r="U99" s="182"/>
      <c r="V99" s="182"/>
      <c r="W99" s="182"/>
      <c r="X99" s="182"/>
      <c r="Y99" s="182"/>
      <c r="Z99" s="182"/>
    </row>
    <row r="100" spans="1:26" ht="12" customHeight="1" x14ac:dyDescent="0.2">
      <c r="A100" s="214">
        <v>92</v>
      </c>
      <c r="B100" s="215">
        <v>45380</v>
      </c>
      <c r="C100" s="216"/>
      <c r="D100" s="217"/>
      <c r="E100" s="217">
        <f t="shared" si="7"/>
        <v>0</v>
      </c>
      <c r="F100" s="218">
        <f t="shared" si="2"/>
        <v>0</v>
      </c>
      <c r="G100" s="217">
        <f t="shared" si="0"/>
        <v>0</v>
      </c>
      <c r="H100" s="217">
        <f t="shared" si="1"/>
        <v>0</v>
      </c>
      <c r="I100" s="182"/>
      <c r="J100" s="182"/>
      <c r="K100" s="182"/>
      <c r="L100" s="182"/>
      <c r="M100" s="182"/>
      <c r="N100" s="182"/>
      <c r="O100" s="182"/>
      <c r="P100" s="182"/>
      <c r="Q100" s="182"/>
      <c r="R100" s="182"/>
      <c r="S100" s="182"/>
      <c r="T100" s="182"/>
      <c r="U100" s="182"/>
      <c r="V100" s="182"/>
      <c r="W100" s="182"/>
      <c r="X100" s="182"/>
      <c r="Y100" s="182"/>
      <c r="Z100" s="182"/>
    </row>
    <row r="101" spans="1:26" ht="12" customHeight="1" x14ac:dyDescent="0.2">
      <c r="A101" s="214">
        <v>93</v>
      </c>
      <c r="B101" s="215">
        <v>45411</v>
      </c>
      <c r="C101" s="216"/>
      <c r="D101" s="217"/>
      <c r="E101" s="217">
        <f t="shared" si="7"/>
        <v>0</v>
      </c>
      <c r="F101" s="218">
        <f t="shared" si="2"/>
        <v>0</v>
      </c>
      <c r="G101" s="217">
        <f t="shared" si="0"/>
        <v>0</v>
      </c>
      <c r="H101" s="217">
        <f t="shared" si="1"/>
        <v>0</v>
      </c>
      <c r="I101" s="182"/>
      <c r="J101" s="182"/>
      <c r="K101" s="182"/>
      <c r="L101" s="182"/>
      <c r="M101" s="182"/>
      <c r="N101" s="182"/>
      <c r="O101" s="182"/>
      <c r="P101" s="182"/>
      <c r="Q101" s="182"/>
      <c r="R101" s="182"/>
      <c r="S101" s="182"/>
      <c r="T101" s="182"/>
      <c r="U101" s="182"/>
      <c r="V101" s="182"/>
      <c r="W101" s="182"/>
      <c r="X101" s="182"/>
      <c r="Y101" s="182"/>
      <c r="Z101" s="182"/>
    </row>
    <row r="102" spans="1:26" ht="12" customHeight="1" x14ac:dyDescent="0.2">
      <c r="A102" s="214">
        <v>94</v>
      </c>
      <c r="B102" s="215">
        <v>45441</v>
      </c>
      <c r="C102" s="216"/>
      <c r="D102" s="217"/>
      <c r="E102" s="217">
        <f t="shared" si="7"/>
        <v>0</v>
      </c>
      <c r="F102" s="218">
        <f t="shared" si="2"/>
        <v>0</v>
      </c>
      <c r="G102" s="217">
        <f t="shared" si="0"/>
        <v>0</v>
      </c>
      <c r="H102" s="217">
        <f t="shared" si="1"/>
        <v>0</v>
      </c>
      <c r="I102" s="182"/>
      <c r="J102" s="182"/>
      <c r="K102" s="182"/>
      <c r="L102" s="182"/>
      <c r="M102" s="182"/>
      <c r="N102" s="182"/>
      <c r="O102" s="182"/>
      <c r="P102" s="182"/>
      <c r="Q102" s="182"/>
      <c r="R102" s="182"/>
      <c r="S102" s="182"/>
      <c r="T102" s="182"/>
      <c r="U102" s="182"/>
      <c r="V102" s="182"/>
      <c r="W102" s="182"/>
      <c r="X102" s="182"/>
      <c r="Y102" s="182"/>
      <c r="Z102" s="182"/>
    </row>
    <row r="103" spans="1:26" ht="12" customHeight="1" x14ac:dyDescent="0.2">
      <c r="A103" s="214">
        <v>95</v>
      </c>
      <c r="B103" s="215">
        <v>45472</v>
      </c>
      <c r="C103" s="216"/>
      <c r="D103" s="217"/>
      <c r="E103" s="217">
        <f t="shared" si="7"/>
        <v>0</v>
      </c>
      <c r="F103" s="218">
        <f t="shared" si="2"/>
        <v>0</v>
      </c>
      <c r="G103" s="217">
        <f t="shared" si="0"/>
        <v>0</v>
      </c>
      <c r="H103" s="217">
        <f t="shared" si="1"/>
        <v>0</v>
      </c>
      <c r="I103" s="182"/>
      <c r="J103" s="182"/>
      <c r="K103" s="182"/>
      <c r="L103" s="182"/>
      <c r="M103" s="182"/>
      <c r="N103" s="182"/>
      <c r="O103" s="182"/>
      <c r="P103" s="182"/>
      <c r="Q103" s="182"/>
      <c r="R103" s="182"/>
      <c r="S103" s="182"/>
      <c r="T103" s="182"/>
      <c r="U103" s="182"/>
      <c r="V103" s="182"/>
      <c r="W103" s="182"/>
      <c r="X103" s="182"/>
      <c r="Y103" s="182"/>
      <c r="Z103" s="182"/>
    </row>
    <row r="104" spans="1:26" ht="12" customHeight="1" x14ac:dyDescent="0.2">
      <c r="A104" s="214">
        <v>96</v>
      </c>
      <c r="B104" s="215">
        <v>45502</v>
      </c>
      <c r="C104" s="216"/>
      <c r="D104" s="217"/>
      <c r="E104" s="217">
        <f t="shared" si="7"/>
        <v>0</v>
      </c>
      <c r="F104" s="218">
        <f t="shared" si="2"/>
        <v>0</v>
      </c>
      <c r="G104" s="217">
        <f t="shared" si="0"/>
        <v>0</v>
      </c>
      <c r="H104" s="217">
        <f t="shared" si="1"/>
        <v>0</v>
      </c>
      <c r="I104" s="182"/>
      <c r="J104" s="182"/>
      <c r="K104" s="182"/>
      <c r="L104" s="182"/>
      <c r="M104" s="182"/>
      <c r="N104" s="182"/>
      <c r="O104" s="182"/>
      <c r="P104" s="182"/>
      <c r="Q104" s="182"/>
      <c r="R104" s="182"/>
      <c r="S104" s="182"/>
      <c r="T104" s="182"/>
      <c r="U104" s="182"/>
      <c r="V104" s="182"/>
      <c r="W104" s="182"/>
      <c r="X104" s="182"/>
      <c r="Y104" s="182"/>
      <c r="Z104" s="182"/>
    </row>
    <row r="105" spans="1:26" ht="12" customHeight="1" x14ac:dyDescent="0.2">
      <c r="A105" s="214">
        <v>97</v>
      </c>
      <c r="B105" s="215">
        <v>45533</v>
      </c>
      <c r="C105" s="216"/>
      <c r="D105" s="217"/>
      <c r="E105" s="217">
        <f t="shared" si="7"/>
        <v>0</v>
      </c>
      <c r="F105" s="218">
        <f t="shared" si="2"/>
        <v>0</v>
      </c>
      <c r="G105" s="217">
        <f t="shared" si="0"/>
        <v>0</v>
      </c>
      <c r="H105" s="217">
        <f t="shared" si="1"/>
        <v>0</v>
      </c>
      <c r="I105" s="182"/>
      <c r="J105" s="182"/>
      <c r="K105" s="182"/>
      <c r="L105" s="182"/>
      <c r="M105" s="182"/>
      <c r="N105" s="182"/>
      <c r="O105" s="182"/>
      <c r="P105" s="182"/>
      <c r="Q105" s="182"/>
      <c r="R105" s="182"/>
      <c r="S105" s="182"/>
      <c r="T105" s="182"/>
      <c r="U105" s="182"/>
      <c r="V105" s="182"/>
      <c r="W105" s="182"/>
      <c r="X105" s="182"/>
      <c r="Y105" s="182"/>
      <c r="Z105" s="182"/>
    </row>
    <row r="106" spans="1:26" ht="12" customHeight="1" x14ac:dyDescent="0.2">
      <c r="A106" s="214">
        <v>98</v>
      </c>
      <c r="B106" s="215">
        <v>45564</v>
      </c>
      <c r="C106" s="216"/>
      <c r="D106" s="217"/>
      <c r="E106" s="217">
        <f t="shared" si="7"/>
        <v>0</v>
      </c>
      <c r="F106" s="218">
        <f t="shared" si="2"/>
        <v>0</v>
      </c>
      <c r="G106" s="217">
        <f t="shared" si="0"/>
        <v>0</v>
      </c>
      <c r="H106" s="217">
        <f t="shared" si="1"/>
        <v>0</v>
      </c>
      <c r="I106" s="182"/>
      <c r="J106" s="182"/>
      <c r="K106" s="182"/>
      <c r="L106" s="182"/>
      <c r="M106" s="182"/>
      <c r="N106" s="182"/>
      <c r="O106" s="182"/>
      <c r="P106" s="182"/>
      <c r="Q106" s="182"/>
      <c r="R106" s="182"/>
      <c r="S106" s="182"/>
      <c r="T106" s="182"/>
      <c r="U106" s="182"/>
      <c r="V106" s="182"/>
      <c r="W106" s="182"/>
      <c r="X106" s="182"/>
      <c r="Y106" s="182"/>
      <c r="Z106" s="182"/>
    </row>
    <row r="107" spans="1:26" ht="12" customHeight="1" x14ac:dyDescent="0.2">
      <c r="A107" s="214">
        <v>99</v>
      </c>
      <c r="B107" s="215">
        <v>45594</v>
      </c>
      <c r="C107" s="216"/>
      <c r="D107" s="217"/>
      <c r="E107" s="217">
        <f t="shared" si="7"/>
        <v>0</v>
      </c>
      <c r="F107" s="218">
        <f t="shared" si="2"/>
        <v>0</v>
      </c>
      <c r="G107" s="217">
        <f t="shared" si="0"/>
        <v>0</v>
      </c>
      <c r="H107" s="217">
        <f t="shared" si="1"/>
        <v>0</v>
      </c>
      <c r="I107" s="182"/>
      <c r="J107" s="182"/>
      <c r="K107" s="182"/>
      <c r="L107" s="182"/>
      <c r="M107" s="182"/>
      <c r="N107" s="182"/>
      <c r="O107" s="182"/>
      <c r="P107" s="182"/>
      <c r="Q107" s="182"/>
      <c r="R107" s="182"/>
      <c r="S107" s="182"/>
      <c r="T107" s="182"/>
      <c r="U107" s="182"/>
      <c r="V107" s="182"/>
      <c r="W107" s="182"/>
      <c r="X107" s="182"/>
      <c r="Y107" s="182"/>
      <c r="Z107" s="182"/>
    </row>
    <row r="108" spans="1:26" ht="12" customHeight="1" x14ac:dyDescent="0.2">
      <c r="A108" s="214">
        <v>100</v>
      </c>
      <c r="B108" s="215">
        <v>45625</v>
      </c>
      <c r="C108" s="216"/>
      <c r="D108" s="217"/>
      <c r="E108" s="217">
        <f t="shared" si="7"/>
        <v>0</v>
      </c>
      <c r="F108" s="218">
        <f t="shared" si="2"/>
        <v>0</v>
      </c>
      <c r="G108" s="217">
        <f t="shared" si="0"/>
        <v>0</v>
      </c>
      <c r="H108" s="217">
        <f t="shared" si="1"/>
        <v>0</v>
      </c>
      <c r="I108" s="182"/>
      <c r="J108" s="182"/>
      <c r="K108" s="182"/>
      <c r="L108" s="182"/>
      <c r="M108" s="182"/>
      <c r="N108" s="182"/>
      <c r="O108" s="182"/>
      <c r="P108" s="182"/>
      <c r="Q108" s="182"/>
      <c r="R108" s="182"/>
      <c r="S108" s="182"/>
      <c r="T108" s="182"/>
      <c r="U108" s="182"/>
      <c r="V108" s="182"/>
      <c r="W108" s="182"/>
      <c r="X108" s="182"/>
      <c r="Y108" s="182"/>
      <c r="Z108" s="182"/>
    </row>
    <row r="109" spans="1:26" ht="12" customHeight="1" x14ac:dyDescent="0.2">
      <c r="A109" s="214">
        <v>101</v>
      </c>
      <c r="B109" s="215">
        <v>45655</v>
      </c>
      <c r="C109" s="216"/>
      <c r="D109" s="217"/>
      <c r="E109" s="217">
        <f t="shared" si="7"/>
        <v>0</v>
      </c>
      <c r="F109" s="218">
        <f t="shared" si="2"/>
        <v>0</v>
      </c>
      <c r="G109" s="217">
        <f t="shared" si="0"/>
        <v>0</v>
      </c>
      <c r="H109" s="217">
        <f t="shared" si="1"/>
        <v>0</v>
      </c>
      <c r="I109" s="182"/>
      <c r="J109" s="182"/>
      <c r="K109" s="182"/>
      <c r="L109" s="182"/>
      <c r="M109" s="182"/>
      <c r="N109" s="182"/>
      <c r="O109" s="182"/>
      <c r="P109" s="182"/>
      <c r="Q109" s="182"/>
      <c r="R109" s="182"/>
      <c r="S109" s="182"/>
      <c r="T109" s="182"/>
      <c r="U109" s="182"/>
      <c r="V109" s="182"/>
      <c r="W109" s="182"/>
      <c r="X109" s="182"/>
      <c r="Y109" s="182"/>
      <c r="Z109" s="182"/>
    </row>
    <row r="110" spans="1:26" ht="12" customHeight="1" x14ac:dyDescent="0.2">
      <c r="A110" s="228">
        <v>102</v>
      </c>
      <c r="B110" s="229">
        <v>45686</v>
      </c>
      <c r="C110" s="230" t="s">
        <v>285</v>
      </c>
      <c r="D110" s="231"/>
      <c r="E110" s="231">
        <f t="shared" si="7"/>
        <v>0</v>
      </c>
      <c r="F110" s="233">
        <f t="shared" si="2"/>
        <v>0</v>
      </c>
      <c r="G110" s="231">
        <f t="shared" si="0"/>
        <v>0</v>
      </c>
      <c r="H110" s="231">
        <f t="shared" si="1"/>
        <v>0</v>
      </c>
      <c r="I110" s="182"/>
      <c r="J110" s="182"/>
      <c r="K110" s="182"/>
      <c r="L110" s="182"/>
      <c r="M110" s="182"/>
      <c r="N110" s="182"/>
      <c r="O110" s="182"/>
      <c r="P110" s="182"/>
      <c r="Q110" s="182"/>
      <c r="R110" s="182"/>
      <c r="S110" s="182"/>
      <c r="T110" s="182"/>
      <c r="U110" s="182"/>
      <c r="V110" s="182"/>
      <c r="W110" s="182"/>
      <c r="X110" s="182"/>
      <c r="Y110" s="182"/>
      <c r="Z110" s="182"/>
    </row>
    <row r="111" spans="1:26" ht="12" customHeight="1" x14ac:dyDescent="0.2">
      <c r="A111" s="228">
        <f t="shared" ref="A111:A127" si="8">A110+1</f>
        <v>103</v>
      </c>
      <c r="B111" s="229">
        <v>45716</v>
      </c>
      <c r="C111" s="230"/>
      <c r="D111" s="249"/>
      <c r="E111" s="231">
        <f t="shared" si="7"/>
        <v>0</v>
      </c>
      <c r="F111" s="233">
        <f t="shared" si="2"/>
        <v>0</v>
      </c>
      <c r="G111" s="231">
        <f t="shared" si="0"/>
        <v>0</v>
      </c>
      <c r="H111" s="231">
        <f t="shared" si="1"/>
        <v>0</v>
      </c>
      <c r="I111" s="182"/>
      <c r="J111" s="182"/>
      <c r="K111" s="182"/>
      <c r="L111" s="182"/>
      <c r="M111" s="182"/>
      <c r="N111" s="182"/>
      <c r="O111" s="182"/>
      <c r="P111" s="182"/>
      <c r="Q111" s="182"/>
      <c r="R111" s="182"/>
      <c r="S111" s="182"/>
      <c r="T111" s="182"/>
      <c r="U111" s="182"/>
      <c r="V111" s="182"/>
      <c r="W111" s="182"/>
      <c r="X111" s="182"/>
      <c r="Y111" s="182"/>
      <c r="Z111" s="182"/>
    </row>
    <row r="112" spans="1:26" ht="12" customHeight="1" x14ac:dyDescent="0.2">
      <c r="A112" s="228">
        <f t="shared" si="8"/>
        <v>104</v>
      </c>
      <c r="B112" s="229">
        <v>45746</v>
      </c>
      <c r="C112" s="230"/>
      <c r="D112" s="231"/>
      <c r="E112" s="231">
        <f t="shared" si="7"/>
        <v>0</v>
      </c>
      <c r="F112" s="233">
        <f t="shared" si="2"/>
        <v>0</v>
      </c>
      <c r="G112" s="231">
        <f t="shared" si="0"/>
        <v>0</v>
      </c>
      <c r="H112" s="231">
        <f t="shared" si="1"/>
        <v>0</v>
      </c>
      <c r="I112" s="182"/>
      <c r="J112" s="182"/>
      <c r="K112" s="182"/>
      <c r="L112" s="182"/>
      <c r="M112" s="182"/>
      <c r="N112" s="182"/>
      <c r="O112" s="182"/>
      <c r="P112" s="182"/>
      <c r="Q112" s="182"/>
      <c r="R112" s="182"/>
      <c r="S112" s="182"/>
      <c r="T112" s="182"/>
      <c r="U112" s="182"/>
      <c r="V112" s="182"/>
      <c r="W112" s="182"/>
      <c r="X112" s="182"/>
      <c r="Y112" s="182"/>
      <c r="Z112" s="182"/>
    </row>
    <row r="113" spans="1:26" ht="12" customHeight="1" x14ac:dyDescent="0.2">
      <c r="A113" s="228">
        <f t="shared" si="8"/>
        <v>105</v>
      </c>
      <c r="B113" s="229">
        <v>45777</v>
      </c>
      <c r="C113" s="230"/>
      <c r="D113" s="231"/>
      <c r="E113" s="231">
        <f t="shared" si="7"/>
        <v>0</v>
      </c>
      <c r="F113" s="233">
        <f t="shared" si="2"/>
        <v>0</v>
      </c>
      <c r="G113" s="231">
        <f t="shared" si="0"/>
        <v>0</v>
      </c>
      <c r="H113" s="231">
        <f t="shared" si="1"/>
        <v>0</v>
      </c>
      <c r="I113" s="182"/>
      <c r="J113" s="182"/>
      <c r="K113" s="182"/>
      <c r="L113" s="182"/>
      <c r="M113" s="182"/>
      <c r="N113" s="182"/>
      <c r="O113" s="182"/>
      <c r="P113" s="182"/>
      <c r="Q113" s="182"/>
      <c r="R113" s="182"/>
      <c r="S113" s="182"/>
      <c r="T113" s="182"/>
      <c r="U113" s="182"/>
      <c r="V113" s="182"/>
      <c r="W113" s="182"/>
      <c r="X113" s="182"/>
      <c r="Y113" s="182"/>
      <c r="Z113" s="182"/>
    </row>
    <row r="114" spans="1:26" ht="12" customHeight="1" x14ac:dyDescent="0.2">
      <c r="A114" s="228">
        <f t="shared" si="8"/>
        <v>106</v>
      </c>
      <c r="B114" s="229">
        <v>45807</v>
      </c>
      <c r="C114" s="230"/>
      <c r="D114" s="231"/>
      <c r="E114" s="231">
        <f t="shared" si="7"/>
        <v>0</v>
      </c>
      <c r="F114" s="233">
        <f t="shared" si="2"/>
        <v>0</v>
      </c>
      <c r="G114" s="231">
        <f t="shared" si="0"/>
        <v>0</v>
      </c>
      <c r="H114" s="231">
        <f t="shared" si="1"/>
        <v>0</v>
      </c>
      <c r="I114" s="182"/>
      <c r="J114" s="182"/>
      <c r="K114" s="182"/>
      <c r="L114" s="182"/>
      <c r="M114" s="182"/>
      <c r="N114" s="182"/>
      <c r="O114" s="182"/>
      <c r="P114" s="182"/>
      <c r="Q114" s="182"/>
      <c r="R114" s="182"/>
      <c r="S114" s="182"/>
      <c r="T114" s="182"/>
      <c r="U114" s="182"/>
      <c r="V114" s="182"/>
      <c r="W114" s="182"/>
      <c r="X114" s="182"/>
      <c r="Y114" s="182"/>
      <c r="Z114" s="182"/>
    </row>
    <row r="115" spans="1:26" ht="12" customHeight="1" x14ac:dyDescent="0.2">
      <c r="A115" s="228">
        <f t="shared" si="8"/>
        <v>107</v>
      </c>
      <c r="B115" s="229">
        <v>45838</v>
      </c>
      <c r="C115" s="230"/>
      <c r="D115" s="231"/>
      <c r="E115" s="231">
        <f t="shared" si="7"/>
        <v>0</v>
      </c>
      <c r="F115" s="233">
        <f t="shared" si="2"/>
        <v>0</v>
      </c>
      <c r="G115" s="231">
        <f t="shared" si="0"/>
        <v>0</v>
      </c>
      <c r="H115" s="231">
        <f t="shared" si="1"/>
        <v>0</v>
      </c>
      <c r="I115" s="182"/>
      <c r="J115" s="182"/>
      <c r="K115" s="182"/>
      <c r="L115" s="182"/>
      <c r="M115" s="182"/>
      <c r="N115" s="182"/>
      <c r="O115" s="182"/>
      <c r="P115" s="182"/>
      <c r="Q115" s="182"/>
      <c r="R115" s="182"/>
      <c r="S115" s="182"/>
      <c r="T115" s="182"/>
      <c r="U115" s="182"/>
      <c r="V115" s="182"/>
      <c r="W115" s="182"/>
      <c r="X115" s="182"/>
      <c r="Y115" s="182"/>
      <c r="Z115" s="182"/>
    </row>
    <row r="116" spans="1:26" ht="12" customHeight="1" x14ac:dyDescent="0.2">
      <c r="A116" s="228">
        <f t="shared" si="8"/>
        <v>108</v>
      </c>
      <c r="B116" s="229">
        <v>45868</v>
      </c>
      <c r="C116" s="230"/>
      <c r="D116" s="231"/>
      <c r="E116" s="231">
        <f t="shared" si="7"/>
        <v>0</v>
      </c>
      <c r="F116" s="233">
        <f t="shared" si="2"/>
        <v>0</v>
      </c>
      <c r="G116" s="231">
        <f t="shared" si="0"/>
        <v>0</v>
      </c>
      <c r="H116" s="231">
        <f t="shared" si="1"/>
        <v>0</v>
      </c>
      <c r="I116" s="182"/>
      <c r="J116" s="182"/>
      <c r="K116" s="182"/>
      <c r="L116" s="182"/>
      <c r="M116" s="182"/>
      <c r="N116" s="182"/>
      <c r="O116" s="182"/>
      <c r="P116" s="182"/>
      <c r="Q116" s="182"/>
      <c r="R116" s="182"/>
      <c r="S116" s="182"/>
      <c r="T116" s="182"/>
      <c r="U116" s="182"/>
      <c r="V116" s="182"/>
      <c r="W116" s="182"/>
      <c r="X116" s="182"/>
      <c r="Y116" s="182"/>
      <c r="Z116" s="182"/>
    </row>
    <row r="117" spans="1:26" ht="12" customHeight="1" x14ac:dyDescent="0.2">
      <c r="A117" s="228">
        <f t="shared" si="8"/>
        <v>109</v>
      </c>
      <c r="B117" s="229">
        <v>45899</v>
      </c>
      <c r="C117" s="230"/>
      <c r="D117" s="231"/>
      <c r="E117" s="231">
        <f t="shared" si="7"/>
        <v>0</v>
      </c>
      <c r="F117" s="233">
        <f t="shared" si="2"/>
        <v>0</v>
      </c>
      <c r="G117" s="231">
        <f t="shared" si="0"/>
        <v>0</v>
      </c>
      <c r="H117" s="231">
        <f t="shared" si="1"/>
        <v>0</v>
      </c>
      <c r="I117" s="182"/>
      <c r="J117" s="182"/>
      <c r="K117" s="182"/>
      <c r="L117" s="182"/>
      <c r="M117" s="182"/>
      <c r="N117" s="182"/>
      <c r="O117" s="182"/>
      <c r="P117" s="182"/>
      <c r="Q117" s="182"/>
      <c r="R117" s="182"/>
      <c r="S117" s="182"/>
      <c r="T117" s="182"/>
      <c r="U117" s="182"/>
      <c r="V117" s="182"/>
      <c r="W117" s="182"/>
      <c r="X117" s="182"/>
      <c r="Y117" s="182"/>
      <c r="Z117" s="182"/>
    </row>
    <row r="118" spans="1:26" ht="12" customHeight="1" x14ac:dyDescent="0.2">
      <c r="A118" s="228">
        <f t="shared" si="8"/>
        <v>110</v>
      </c>
      <c r="B118" s="229">
        <v>45930</v>
      </c>
      <c r="C118" s="230"/>
      <c r="D118" s="231"/>
      <c r="E118" s="231">
        <f t="shared" si="7"/>
        <v>0</v>
      </c>
      <c r="F118" s="233">
        <f t="shared" si="2"/>
        <v>0</v>
      </c>
      <c r="G118" s="231">
        <f t="shared" si="0"/>
        <v>0</v>
      </c>
      <c r="H118" s="231">
        <f t="shared" si="1"/>
        <v>0</v>
      </c>
      <c r="I118" s="182"/>
      <c r="J118" s="182"/>
      <c r="K118" s="182"/>
      <c r="L118" s="182"/>
      <c r="M118" s="182"/>
      <c r="N118" s="182"/>
      <c r="O118" s="182"/>
      <c r="P118" s="182"/>
      <c r="Q118" s="182"/>
      <c r="R118" s="182"/>
      <c r="S118" s="182"/>
      <c r="T118" s="182"/>
      <c r="U118" s="182"/>
      <c r="V118" s="182"/>
      <c r="W118" s="182"/>
      <c r="X118" s="182"/>
      <c r="Y118" s="182"/>
      <c r="Z118" s="182"/>
    </row>
    <row r="119" spans="1:26" ht="12" customHeight="1" x14ac:dyDescent="0.2">
      <c r="A119" s="228">
        <f t="shared" si="8"/>
        <v>111</v>
      </c>
      <c r="B119" s="229">
        <v>45960</v>
      </c>
      <c r="C119" s="230"/>
      <c r="D119" s="231"/>
      <c r="E119" s="231">
        <f t="shared" si="7"/>
        <v>0</v>
      </c>
      <c r="F119" s="233">
        <f t="shared" si="2"/>
        <v>0</v>
      </c>
      <c r="G119" s="231">
        <f t="shared" si="0"/>
        <v>0</v>
      </c>
      <c r="H119" s="231">
        <f t="shared" si="1"/>
        <v>0</v>
      </c>
      <c r="I119" s="182"/>
      <c r="J119" s="182"/>
      <c r="K119" s="182"/>
      <c r="L119" s="182"/>
      <c r="M119" s="182"/>
      <c r="N119" s="182"/>
      <c r="O119" s="182"/>
      <c r="P119" s="182"/>
      <c r="Q119" s="182"/>
      <c r="R119" s="182"/>
      <c r="S119" s="182"/>
      <c r="T119" s="182"/>
      <c r="U119" s="182"/>
      <c r="V119" s="182"/>
      <c r="W119" s="182"/>
      <c r="X119" s="182"/>
      <c r="Y119" s="182"/>
      <c r="Z119" s="182"/>
    </row>
    <row r="120" spans="1:26" ht="12" customHeight="1" x14ac:dyDescent="0.2">
      <c r="A120" s="228">
        <f t="shared" si="8"/>
        <v>112</v>
      </c>
      <c r="B120" s="229">
        <v>45991</v>
      </c>
      <c r="C120" s="230"/>
      <c r="D120" s="231"/>
      <c r="E120" s="231">
        <f t="shared" si="7"/>
        <v>0</v>
      </c>
      <c r="F120" s="233">
        <f t="shared" si="2"/>
        <v>0</v>
      </c>
      <c r="G120" s="231">
        <f t="shared" si="0"/>
        <v>0</v>
      </c>
      <c r="H120" s="231">
        <f t="shared" si="1"/>
        <v>0</v>
      </c>
      <c r="I120" s="182"/>
      <c r="J120" s="182"/>
      <c r="K120" s="182"/>
      <c r="L120" s="182"/>
      <c r="M120" s="182"/>
      <c r="N120" s="182"/>
      <c r="O120" s="182"/>
      <c r="P120" s="182"/>
      <c r="Q120" s="182"/>
      <c r="R120" s="182"/>
      <c r="S120" s="182"/>
      <c r="T120" s="182"/>
      <c r="U120" s="182"/>
      <c r="V120" s="182"/>
      <c r="W120" s="182"/>
      <c r="X120" s="182"/>
      <c r="Y120" s="182"/>
      <c r="Z120" s="182"/>
    </row>
    <row r="121" spans="1:26" ht="12" customHeight="1" x14ac:dyDescent="0.2">
      <c r="A121" s="228">
        <f t="shared" si="8"/>
        <v>113</v>
      </c>
      <c r="B121" s="229">
        <v>46021</v>
      </c>
      <c r="C121" s="230"/>
      <c r="D121" s="231"/>
      <c r="E121" s="231">
        <f t="shared" si="7"/>
        <v>0</v>
      </c>
      <c r="F121" s="233">
        <f t="shared" si="2"/>
        <v>0</v>
      </c>
      <c r="G121" s="231">
        <f t="shared" si="0"/>
        <v>0</v>
      </c>
      <c r="H121" s="231">
        <f t="shared" si="1"/>
        <v>0</v>
      </c>
      <c r="I121" s="182"/>
      <c r="J121" s="182"/>
      <c r="K121" s="182"/>
      <c r="L121" s="182"/>
      <c r="M121" s="182"/>
      <c r="N121" s="182"/>
      <c r="O121" s="182"/>
      <c r="P121" s="182"/>
      <c r="Q121" s="182"/>
      <c r="R121" s="182"/>
      <c r="S121" s="182"/>
      <c r="T121" s="182"/>
      <c r="U121" s="182"/>
      <c r="V121" s="182"/>
      <c r="W121" s="182"/>
      <c r="X121" s="182"/>
      <c r="Y121" s="182"/>
      <c r="Z121" s="182"/>
    </row>
    <row r="122" spans="1:26" ht="12" customHeight="1" x14ac:dyDescent="0.2">
      <c r="A122" s="214">
        <f t="shared" si="8"/>
        <v>114</v>
      </c>
      <c r="B122" s="215">
        <v>46052</v>
      </c>
      <c r="C122" s="216" t="s">
        <v>376</v>
      </c>
      <c r="D122" s="217"/>
      <c r="E122" s="217">
        <f t="shared" si="7"/>
        <v>0</v>
      </c>
      <c r="F122" s="218">
        <f t="shared" si="2"/>
        <v>0</v>
      </c>
      <c r="G122" s="217">
        <f t="shared" si="0"/>
        <v>0</v>
      </c>
      <c r="H122" s="217">
        <f t="shared" si="1"/>
        <v>0</v>
      </c>
      <c r="I122" s="182"/>
      <c r="J122" s="182"/>
      <c r="K122" s="182"/>
      <c r="L122" s="182"/>
      <c r="M122" s="182"/>
      <c r="N122" s="182"/>
      <c r="O122" s="182"/>
      <c r="P122" s="182"/>
      <c r="Q122" s="182"/>
      <c r="R122" s="182"/>
      <c r="S122" s="182"/>
      <c r="T122" s="182"/>
      <c r="U122" s="182"/>
      <c r="V122" s="182"/>
      <c r="W122" s="182"/>
      <c r="X122" s="182"/>
      <c r="Y122" s="182"/>
      <c r="Z122" s="182"/>
    </row>
    <row r="123" spans="1:26" ht="12" customHeight="1" x14ac:dyDescent="0.2">
      <c r="A123" s="214">
        <f t="shared" si="8"/>
        <v>115</v>
      </c>
      <c r="B123" s="215">
        <v>46081</v>
      </c>
      <c r="C123" s="216"/>
      <c r="D123" s="217"/>
      <c r="E123" s="217">
        <f t="shared" si="7"/>
        <v>0</v>
      </c>
      <c r="F123" s="218">
        <f t="shared" si="2"/>
        <v>0</v>
      </c>
      <c r="G123" s="217">
        <f t="shared" si="0"/>
        <v>0</v>
      </c>
      <c r="H123" s="217">
        <f t="shared" si="1"/>
        <v>0</v>
      </c>
      <c r="I123" s="182"/>
      <c r="J123" s="182"/>
      <c r="K123" s="182"/>
      <c r="L123" s="182"/>
      <c r="M123" s="182"/>
      <c r="N123" s="182"/>
      <c r="O123" s="182"/>
      <c r="P123" s="182"/>
      <c r="Q123" s="182"/>
      <c r="R123" s="182"/>
      <c r="S123" s="182"/>
      <c r="T123" s="182"/>
      <c r="U123" s="182"/>
      <c r="V123" s="182"/>
      <c r="W123" s="182"/>
      <c r="X123" s="182"/>
      <c r="Y123" s="182"/>
      <c r="Z123" s="182"/>
    </row>
    <row r="124" spans="1:26" ht="12" customHeight="1" x14ac:dyDescent="0.2">
      <c r="A124" s="214">
        <f t="shared" si="8"/>
        <v>116</v>
      </c>
      <c r="B124" s="215">
        <v>46111</v>
      </c>
      <c r="C124" s="216"/>
      <c r="D124" s="217"/>
      <c r="E124" s="217">
        <f t="shared" si="7"/>
        <v>0</v>
      </c>
      <c r="F124" s="218">
        <f t="shared" si="2"/>
        <v>0</v>
      </c>
      <c r="G124" s="217">
        <f t="shared" si="0"/>
        <v>0</v>
      </c>
      <c r="H124" s="217">
        <f t="shared" si="1"/>
        <v>0</v>
      </c>
      <c r="I124" s="182"/>
      <c r="J124" s="182"/>
      <c r="K124" s="182"/>
      <c r="L124" s="182"/>
      <c r="M124" s="182"/>
      <c r="N124" s="182"/>
      <c r="O124" s="182"/>
      <c r="P124" s="182"/>
      <c r="Q124" s="182"/>
      <c r="R124" s="182"/>
      <c r="S124" s="182"/>
      <c r="T124" s="182"/>
      <c r="U124" s="182"/>
      <c r="V124" s="182"/>
      <c r="W124" s="182"/>
      <c r="X124" s="182"/>
      <c r="Y124" s="182"/>
      <c r="Z124" s="182"/>
    </row>
    <row r="125" spans="1:26" ht="12" customHeight="1" x14ac:dyDescent="0.2">
      <c r="A125" s="214">
        <f t="shared" si="8"/>
        <v>117</v>
      </c>
      <c r="B125" s="215">
        <v>46142</v>
      </c>
      <c r="C125" s="216"/>
      <c r="D125" s="217"/>
      <c r="E125" s="217">
        <f t="shared" si="7"/>
        <v>0</v>
      </c>
      <c r="F125" s="218">
        <f t="shared" si="2"/>
        <v>0</v>
      </c>
      <c r="G125" s="217">
        <f t="shared" si="0"/>
        <v>0</v>
      </c>
      <c r="H125" s="217">
        <f t="shared" si="1"/>
        <v>0</v>
      </c>
      <c r="I125" s="182"/>
      <c r="J125" s="182"/>
      <c r="K125" s="182"/>
      <c r="L125" s="182"/>
      <c r="M125" s="182"/>
      <c r="N125" s="182"/>
      <c r="O125" s="182"/>
      <c r="P125" s="182"/>
      <c r="Q125" s="182"/>
      <c r="R125" s="182"/>
      <c r="S125" s="182"/>
      <c r="T125" s="182"/>
      <c r="U125" s="182"/>
      <c r="V125" s="182"/>
      <c r="W125" s="182"/>
      <c r="X125" s="182"/>
      <c r="Y125" s="182"/>
      <c r="Z125" s="182"/>
    </row>
    <row r="126" spans="1:26" ht="12" customHeight="1" x14ac:dyDescent="0.2">
      <c r="A126" s="214">
        <f t="shared" si="8"/>
        <v>118</v>
      </c>
      <c r="B126" s="215">
        <v>46172</v>
      </c>
      <c r="C126" s="216"/>
      <c r="D126" s="217"/>
      <c r="E126" s="217">
        <f t="shared" si="7"/>
        <v>0</v>
      </c>
      <c r="F126" s="218">
        <f t="shared" si="2"/>
        <v>0</v>
      </c>
      <c r="G126" s="217">
        <f t="shared" si="0"/>
        <v>0</v>
      </c>
      <c r="H126" s="217">
        <f t="shared" si="1"/>
        <v>0</v>
      </c>
      <c r="I126" s="182"/>
      <c r="J126" s="182"/>
      <c r="K126" s="182"/>
      <c r="L126" s="182"/>
      <c r="M126" s="182"/>
      <c r="N126" s="182"/>
      <c r="O126" s="182"/>
      <c r="P126" s="182"/>
      <c r="Q126" s="182"/>
      <c r="R126" s="182"/>
      <c r="S126" s="182"/>
      <c r="T126" s="182"/>
      <c r="U126" s="182"/>
      <c r="V126" s="182"/>
      <c r="W126" s="182"/>
      <c r="X126" s="182"/>
      <c r="Y126" s="182"/>
      <c r="Z126" s="182"/>
    </row>
    <row r="127" spans="1:26" ht="12" customHeight="1" x14ac:dyDescent="0.2">
      <c r="A127" s="250">
        <f t="shared" si="8"/>
        <v>119</v>
      </c>
      <c r="B127" s="251">
        <v>46203</v>
      </c>
      <c r="C127" s="252"/>
      <c r="D127" s="253"/>
      <c r="E127" s="253">
        <f t="shared" si="7"/>
        <v>0</v>
      </c>
      <c r="F127" s="254">
        <f t="shared" si="2"/>
        <v>0</v>
      </c>
      <c r="G127" s="253">
        <f t="shared" si="0"/>
        <v>0</v>
      </c>
      <c r="H127" s="253">
        <f t="shared" si="1"/>
        <v>0</v>
      </c>
      <c r="I127" s="182"/>
      <c r="J127" s="182"/>
      <c r="K127" s="182"/>
      <c r="L127" s="182"/>
      <c r="M127" s="182"/>
      <c r="N127" s="182"/>
      <c r="O127" s="182"/>
      <c r="P127" s="182"/>
      <c r="Q127" s="182"/>
      <c r="R127" s="182"/>
      <c r="S127" s="182"/>
      <c r="T127" s="182"/>
      <c r="U127" s="182"/>
      <c r="V127" s="182"/>
      <c r="W127" s="182"/>
      <c r="X127" s="182"/>
      <c r="Y127" s="182"/>
      <c r="Z127" s="182"/>
    </row>
    <row r="128" spans="1:26" ht="12" customHeight="1" x14ac:dyDescent="0.2">
      <c r="A128" s="255">
        <v>120</v>
      </c>
      <c r="B128" s="256">
        <v>46233</v>
      </c>
      <c r="C128" s="257"/>
      <c r="D128" s="258"/>
      <c r="E128" s="258">
        <f t="shared" si="7"/>
        <v>0</v>
      </c>
      <c r="F128" s="259">
        <f t="shared" si="2"/>
        <v>0</v>
      </c>
      <c r="G128" s="258">
        <f t="shared" si="0"/>
        <v>0</v>
      </c>
      <c r="H128" s="258"/>
      <c r="I128" s="182"/>
      <c r="J128" s="182"/>
      <c r="K128" s="182"/>
      <c r="L128" s="182"/>
      <c r="M128" s="182"/>
      <c r="N128" s="182"/>
      <c r="O128" s="182"/>
      <c r="P128" s="182"/>
      <c r="Q128" s="182"/>
      <c r="R128" s="182"/>
      <c r="S128" s="182"/>
      <c r="T128" s="182"/>
      <c r="U128" s="182"/>
      <c r="V128" s="182"/>
      <c r="W128" s="182"/>
      <c r="X128" s="182"/>
      <c r="Y128" s="182"/>
      <c r="Z128" s="182"/>
    </row>
    <row r="129" spans="1:26" ht="12" customHeight="1" x14ac:dyDescent="0.2">
      <c r="A129" s="186"/>
      <c r="B129" s="186"/>
      <c r="C129" s="186"/>
      <c r="D129" s="260">
        <f>SUM(D9:D128)</f>
        <v>0</v>
      </c>
      <c r="E129" s="188"/>
      <c r="F129" s="188"/>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5" customHeight="1" x14ac:dyDescent="0.2">
      <c r="A130" s="403" t="s">
        <v>277</v>
      </c>
      <c r="B130" s="319"/>
      <c r="C130" s="319"/>
      <c r="D130" s="319"/>
      <c r="E130" s="319"/>
      <c r="F130" s="319"/>
      <c r="G130" s="319"/>
      <c r="H130" s="319"/>
      <c r="I130" s="182"/>
      <c r="J130" s="182"/>
      <c r="K130" s="182"/>
      <c r="L130" s="182"/>
      <c r="M130" s="182"/>
      <c r="N130" s="182"/>
      <c r="O130" s="182"/>
      <c r="P130" s="182"/>
      <c r="Q130" s="182"/>
      <c r="R130" s="182"/>
      <c r="S130" s="182"/>
      <c r="T130" s="182"/>
      <c r="U130" s="182"/>
      <c r="V130" s="182"/>
      <c r="W130" s="182"/>
      <c r="X130" s="182"/>
      <c r="Y130" s="182"/>
      <c r="Z130" s="182"/>
    </row>
    <row r="131" spans="1:26" ht="12" customHeight="1" x14ac:dyDescent="0.2">
      <c r="A131" s="319"/>
      <c r="B131" s="319"/>
      <c r="C131" s="319"/>
      <c r="D131" s="319"/>
      <c r="E131" s="319"/>
      <c r="F131" s="319"/>
      <c r="G131" s="319"/>
      <c r="H131" s="319"/>
      <c r="I131" s="182"/>
      <c r="J131" s="182"/>
      <c r="K131" s="182"/>
      <c r="L131" s="182"/>
      <c r="M131" s="182"/>
      <c r="N131" s="182"/>
      <c r="O131" s="182"/>
      <c r="P131" s="182"/>
      <c r="Q131" s="182"/>
      <c r="R131" s="182"/>
      <c r="S131" s="182"/>
      <c r="T131" s="182"/>
      <c r="U131" s="182"/>
      <c r="V131" s="182"/>
      <c r="W131" s="182"/>
      <c r="X131" s="182"/>
      <c r="Y131" s="182"/>
      <c r="Z131" s="182"/>
    </row>
    <row r="132" spans="1:26" ht="12" customHeight="1" x14ac:dyDescent="0.2">
      <c r="A132" s="319"/>
      <c r="B132" s="319"/>
      <c r="C132" s="319"/>
      <c r="D132" s="319"/>
      <c r="E132" s="319"/>
      <c r="F132" s="319"/>
      <c r="G132" s="319"/>
      <c r="H132" s="319"/>
      <c r="I132" s="182"/>
      <c r="J132" s="182"/>
      <c r="K132" s="182"/>
      <c r="L132" s="182"/>
      <c r="M132" s="182"/>
      <c r="N132" s="182"/>
      <c r="O132" s="182"/>
      <c r="P132" s="182"/>
      <c r="Q132" s="182"/>
      <c r="R132" s="182"/>
      <c r="S132" s="182"/>
      <c r="T132" s="182"/>
      <c r="U132" s="182"/>
      <c r="V132" s="182"/>
      <c r="W132" s="182"/>
      <c r="X132" s="182"/>
      <c r="Y132" s="182"/>
      <c r="Z132" s="182"/>
    </row>
    <row r="133" spans="1:26" ht="12" customHeight="1" x14ac:dyDescent="0.2">
      <c r="A133" s="186"/>
      <c r="B133" s="186"/>
      <c r="C133" s="186"/>
      <c r="D133" s="188"/>
      <c r="E133" s="188"/>
      <c r="F133" s="188"/>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2" customHeight="1" x14ac:dyDescent="0.2">
      <c r="A134" s="186"/>
      <c r="B134" s="186"/>
      <c r="C134" s="186"/>
      <c r="D134" s="188"/>
      <c r="E134" s="188"/>
      <c r="F134" s="188"/>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2" customHeight="1" x14ac:dyDescent="0.2">
      <c r="A135" s="186"/>
      <c r="B135" s="186"/>
      <c r="C135" s="186"/>
      <c r="D135" s="188"/>
      <c r="E135" s="188"/>
      <c r="F135" s="188"/>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2" customHeight="1" x14ac:dyDescent="0.2">
      <c r="A136" s="186"/>
      <c r="B136" s="186"/>
      <c r="C136" s="186"/>
      <c r="D136" s="188"/>
      <c r="E136" s="188"/>
      <c r="F136" s="188"/>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2" customHeight="1" x14ac:dyDescent="0.2">
      <c r="A137" s="186"/>
      <c r="B137" s="186"/>
      <c r="C137" s="186"/>
      <c r="D137" s="188"/>
      <c r="E137" s="188"/>
      <c r="F137" s="188"/>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2" customHeight="1" x14ac:dyDescent="0.2">
      <c r="A138" s="186"/>
      <c r="B138" s="186"/>
      <c r="C138" s="186"/>
      <c r="D138" s="188"/>
      <c r="E138" s="188"/>
      <c r="F138" s="188"/>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2" customHeight="1" x14ac:dyDescent="0.2">
      <c r="A139" s="186"/>
      <c r="B139" s="186"/>
      <c r="C139" s="186"/>
      <c r="D139" s="188"/>
      <c r="E139" s="188"/>
      <c r="F139" s="188"/>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2" customHeight="1" x14ac:dyDescent="0.2">
      <c r="A140" s="186"/>
      <c r="B140" s="186"/>
      <c r="C140" s="186"/>
      <c r="D140" s="188"/>
      <c r="E140" s="188"/>
      <c r="F140" s="188"/>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2" customHeight="1" x14ac:dyDescent="0.2">
      <c r="A141" s="186"/>
      <c r="B141" s="186"/>
      <c r="C141" s="186"/>
      <c r="D141" s="188"/>
      <c r="E141" s="188"/>
      <c r="F141" s="188"/>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2" customHeight="1" x14ac:dyDescent="0.2">
      <c r="A142" s="186"/>
      <c r="B142" s="186"/>
      <c r="C142" s="186"/>
      <c r="D142" s="188"/>
      <c r="E142" s="188"/>
      <c r="F142" s="188"/>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2" customHeight="1" x14ac:dyDescent="0.2">
      <c r="A143" s="186"/>
      <c r="B143" s="186"/>
      <c r="C143" s="186"/>
      <c r="D143" s="188"/>
      <c r="E143" s="188"/>
      <c r="F143" s="188"/>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2" customHeight="1" x14ac:dyDescent="0.2">
      <c r="A144" s="186"/>
      <c r="B144" s="186"/>
      <c r="C144" s="186"/>
      <c r="D144" s="188"/>
      <c r="E144" s="188"/>
      <c r="F144" s="188"/>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2" customHeight="1" x14ac:dyDescent="0.2">
      <c r="A145" s="186"/>
      <c r="B145" s="186"/>
      <c r="C145" s="186"/>
      <c r="D145" s="188"/>
      <c r="E145" s="188"/>
      <c r="F145" s="188"/>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2" customHeight="1" x14ac:dyDescent="0.2">
      <c r="A146" s="186"/>
      <c r="B146" s="186"/>
      <c r="C146" s="186"/>
      <c r="D146" s="188"/>
      <c r="E146" s="188"/>
      <c r="F146" s="188"/>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2" customHeight="1" x14ac:dyDescent="0.2">
      <c r="A147" s="186"/>
      <c r="B147" s="186"/>
      <c r="C147" s="186"/>
      <c r="D147" s="188"/>
      <c r="E147" s="188"/>
      <c r="F147" s="188"/>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2" customHeight="1" x14ac:dyDescent="0.2">
      <c r="A148" s="186"/>
      <c r="B148" s="186"/>
      <c r="C148" s="186"/>
      <c r="D148" s="188"/>
      <c r="E148" s="188"/>
      <c r="F148" s="188"/>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2" customHeight="1" x14ac:dyDescent="0.2">
      <c r="A149" s="186"/>
      <c r="B149" s="186"/>
      <c r="C149" s="186"/>
      <c r="D149" s="188"/>
      <c r="E149" s="188"/>
      <c r="F149" s="188"/>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2" customHeight="1" x14ac:dyDescent="0.2">
      <c r="A150" s="186"/>
      <c r="B150" s="186"/>
      <c r="C150" s="186"/>
      <c r="D150" s="188"/>
      <c r="E150" s="188"/>
      <c r="F150" s="188"/>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2" customHeight="1" x14ac:dyDescent="0.2">
      <c r="A151" s="186"/>
      <c r="B151" s="186"/>
      <c r="C151" s="186"/>
      <c r="D151" s="188"/>
      <c r="E151" s="188"/>
      <c r="F151" s="188"/>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2" customHeight="1" x14ac:dyDescent="0.2">
      <c r="A152" s="186"/>
      <c r="B152" s="186"/>
      <c r="C152" s="186"/>
      <c r="D152" s="188"/>
      <c r="E152" s="188"/>
      <c r="F152" s="188"/>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2" customHeight="1" x14ac:dyDescent="0.2">
      <c r="A153" s="186"/>
      <c r="B153" s="186"/>
      <c r="C153" s="186"/>
      <c r="D153" s="188"/>
      <c r="E153" s="188"/>
      <c r="F153" s="188"/>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2" customHeight="1" x14ac:dyDescent="0.2">
      <c r="A154" s="186"/>
      <c r="B154" s="186"/>
      <c r="C154" s="186"/>
      <c r="D154" s="188"/>
      <c r="E154" s="188"/>
      <c r="F154" s="188"/>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2" customHeight="1" x14ac:dyDescent="0.2">
      <c r="A155" s="186"/>
      <c r="B155" s="186"/>
      <c r="C155" s="186"/>
      <c r="D155" s="188"/>
      <c r="E155" s="188"/>
      <c r="F155" s="188"/>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2" customHeight="1" x14ac:dyDescent="0.2">
      <c r="A156" s="186"/>
      <c r="B156" s="186"/>
      <c r="C156" s="186"/>
      <c r="D156" s="188"/>
      <c r="E156" s="188"/>
      <c r="F156" s="188"/>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2" customHeight="1" x14ac:dyDescent="0.2">
      <c r="A157" s="186"/>
      <c r="B157" s="186"/>
      <c r="C157" s="186"/>
      <c r="D157" s="188"/>
      <c r="E157" s="188"/>
      <c r="F157" s="188"/>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2" customHeight="1" x14ac:dyDescent="0.2">
      <c r="A158" s="186"/>
      <c r="B158" s="186"/>
      <c r="C158" s="186"/>
      <c r="D158" s="188"/>
      <c r="E158" s="188"/>
      <c r="F158" s="188"/>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2" customHeight="1" x14ac:dyDescent="0.2">
      <c r="A159" s="186"/>
      <c r="B159" s="186"/>
      <c r="C159" s="186"/>
      <c r="D159" s="188"/>
      <c r="E159" s="188"/>
      <c r="F159" s="188"/>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2" customHeight="1" x14ac:dyDescent="0.2">
      <c r="A160" s="186"/>
      <c r="B160" s="186"/>
      <c r="C160" s="186"/>
      <c r="D160" s="188"/>
      <c r="E160" s="188"/>
      <c r="F160" s="188"/>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2" customHeight="1" x14ac:dyDescent="0.2">
      <c r="A161" s="186"/>
      <c r="B161" s="186"/>
      <c r="C161" s="186"/>
      <c r="D161" s="188"/>
      <c r="E161" s="188"/>
      <c r="F161" s="188"/>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2" customHeight="1" x14ac:dyDescent="0.2">
      <c r="A162" s="186"/>
      <c r="B162" s="186"/>
      <c r="C162" s="186"/>
      <c r="D162" s="188"/>
      <c r="E162" s="188"/>
      <c r="F162" s="188"/>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2" customHeight="1" x14ac:dyDescent="0.2">
      <c r="A163" s="186"/>
      <c r="B163" s="186"/>
      <c r="C163" s="186"/>
      <c r="D163" s="188"/>
      <c r="E163" s="188"/>
      <c r="F163" s="188"/>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2" customHeight="1" x14ac:dyDescent="0.2">
      <c r="A164" s="186"/>
      <c r="B164" s="186"/>
      <c r="C164" s="186"/>
      <c r="D164" s="188"/>
      <c r="E164" s="188"/>
      <c r="F164" s="188"/>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2" customHeight="1" x14ac:dyDescent="0.2">
      <c r="A165" s="186"/>
      <c r="B165" s="186"/>
      <c r="C165" s="186"/>
      <c r="D165" s="188"/>
      <c r="E165" s="188"/>
      <c r="F165" s="188"/>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2" customHeight="1" x14ac:dyDescent="0.2">
      <c r="A166" s="186"/>
      <c r="B166" s="186"/>
      <c r="C166" s="186"/>
      <c r="D166" s="188"/>
      <c r="E166" s="188"/>
      <c r="F166" s="188"/>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2" customHeight="1" x14ac:dyDescent="0.2">
      <c r="A167" s="186"/>
      <c r="B167" s="186"/>
      <c r="C167" s="186"/>
      <c r="D167" s="188"/>
      <c r="E167" s="188"/>
      <c r="F167" s="188"/>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2" customHeight="1" x14ac:dyDescent="0.2">
      <c r="A168" s="186"/>
      <c r="B168" s="186"/>
      <c r="C168" s="186"/>
      <c r="D168" s="188"/>
      <c r="E168" s="188"/>
      <c r="F168" s="188"/>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2" customHeight="1" x14ac:dyDescent="0.2">
      <c r="A169" s="186"/>
      <c r="B169" s="186"/>
      <c r="C169" s="186"/>
      <c r="D169" s="188"/>
      <c r="E169" s="188"/>
      <c r="F169" s="188"/>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2" customHeight="1" x14ac:dyDescent="0.2">
      <c r="A170" s="186"/>
      <c r="B170" s="186"/>
      <c r="C170" s="186"/>
      <c r="D170" s="188"/>
      <c r="E170" s="188"/>
      <c r="F170" s="188"/>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2" customHeight="1" x14ac:dyDescent="0.2">
      <c r="A171" s="186"/>
      <c r="B171" s="186"/>
      <c r="C171" s="186"/>
      <c r="D171" s="188"/>
      <c r="E171" s="188"/>
      <c r="F171" s="188"/>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2" customHeight="1" x14ac:dyDescent="0.2">
      <c r="A172" s="186"/>
      <c r="B172" s="186"/>
      <c r="C172" s="186"/>
      <c r="D172" s="188"/>
      <c r="E172" s="188"/>
      <c r="F172" s="188"/>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2" customHeight="1" x14ac:dyDescent="0.2">
      <c r="A173" s="186"/>
      <c r="B173" s="186"/>
      <c r="C173" s="186"/>
      <c r="D173" s="188"/>
      <c r="E173" s="188"/>
      <c r="F173" s="188"/>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2" customHeight="1" x14ac:dyDescent="0.2">
      <c r="A174" s="186"/>
      <c r="B174" s="186"/>
      <c r="C174" s="186"/>
      <c r="D174" s="188"/>
      <c r="E174" s="188"/>
      <c r="F174" s="188"/>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2" customHeight="1" x14ac:dyDescent="0.2">
      <c r="A175" s="186"/>
      <c r="B175" s="186"/>
      <c r="C175" s="186"/>
      <c r="D175" s="188"/>
      <c r="E175" s="188"/>
      <c r="F175" s="188"/>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2" customHeight="1" x14ac:dyDescent="0.2">
      <c r="A176" s="186"/>
      <c r="B176" s="186"/>
      <c r="C176" s="186"/>
      <c r="D176" s="188"/>
      <c r="E176" s="188"/>
      <c r="F176" s="188"/>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2" customHeight="1" x14ac:dyDescent="0.2">
      <c r="A177" s="186"/>
      <c r="B177" s="186"/>
      <c r="C177" s="186"/>
      <c r="D177" s="188"/>
      <c r="E177" s="188"/>
      <c r="F177" s="188"/>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2" customHeight="1" x14ac:dyDescent="0.2">
      <c r="A178" s="186"/>
      <c r="B178" s="186"/>
      <c r="C178" s="186"/>
      <c r="D178" s="188"/>
      <c r="E178" s="188"/>
      <c r="F178" s="188"/>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2" customHeight="1" x14ac:dyDescent="0.2">
      <c r="A179" s="186"/>
      <c r="B179" s="186"/>
      <c r="C179" s="186"/>
      <c r="D179" s="188"/>
      <c r="E179" s="188"/>
      <c r="F179" s="188"/>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2" customHeight="1" x14ac:dyDescent="0.2">
      <c r="A180" s="186"/>
      <c r="B180" s="186"/>
      <c r="C180" s="186"/>
      <c r="D180" s="188"/>
      <c r="E180" s="188"/>
      <c r="F180" s="188"/>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2" customHeight="1" x14ac:dyDescent="0.2">
      <c r="A181" s="186"/>
      <c r="B181" s="186"/>
      <c r="C181" s="186"/>
      <c r="D181" s="188"/>
      <c r="E181" s="188"/>
      <c r="F181" s="188"/>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2" customHeight="1" x14ac:dyDescent="0.2">
      <c r="A182" s="186"/>
      <c r="B182" s="186"/>
      <c r="C182" s="186"/>
      <c r="D182" s="188"/>
      <c r="E182" s="188"/>
      <c r="F182" s="188"/>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2" customHeight="1" x14ac:dyDescent="0.2">
      <c r="A183" s="186"/>
      <c r="B183" s="186"/>
      <c r="C183" s="186"/>
      <c r="D183" s="188"/>
      <c r="E183" s="188"/>
      <c r="F183" s="188"/>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2" customHeight="1" x14ac:dyDescent="0.2">
      <c r="A184" s="186"/>
      <c r="B184" s="186"/>
      <c r="C184" s="186"/>
      <c r="D184" s="188"/>
      <c r="E184" s="188"/>
      <c r="F184" s="188"/>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2" customHeight="1" x14ac:dyDescent="0.2">
      <c r="A185" s="186"/>
      <c r="B185" s="186"/>
      <c r="C185" s="186"/>
      <c r="D185" s="188"/>
      <c r="E185" s="188"/>
      <c r="F185" s="188"/>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2" customHeight="1" x14ac:dyDescent="0.2">
      <c r="A186" s="186"/>
      <c r="B186" s="186"/>
      <c r="C186" s="186"/>
      <c r="D186" s="188"/>
      <c r="E186" s="188"/>
      <c r="F186" s="188"/>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2" customHeight="1" x14ac:dyDescent="0.2">
      <c r="A187" s="186"/>
      <c r="B187" s="186"/>
      <c r="C187" s="186"/>
      <c r="D187" s="188"/>
      <c r="E187" s="188"/>
      <c r="F187" s="188"/>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2" customHeight="1" x14ac:dyDescent="0.2">
      <c r="A188" s="186"/>
      <c r="B188" s="186"/>
      <c r="C188" s="186"/>
      <c r="D188" s="188"/>
      <c r="E188" s="188"/>
      <c r="F188" s="188"/>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2" customHeight="1" x14ac:dyDescent="0.2">
      <c r="A189" s="186"/>
      <c r="B189" s="186"/>
      <c r="C189" s="186"/>
      <c r="D189" s="188"/>
      <c r="E189" s="188"/>
      <c r="F189" s="188"/>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2" customHeight="1" x14ac:dyDescent="0.2">
      <c r="A190" s="186"/>
      <c r="B190" s="186"/>
      <c r="C190" s="186"/>
      <c r="D190" s="188"/>
      <c r="E190" s="188"/>
      <c r="F190" s="188"/>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2" customHeight="1" x14ac:dyDescent="0.2">
      <c r="A191" s="186"/>
      <c r="B191" s="186"/>
      <c r="C191" s="186"/>
      <c r="D191" s="188"/>
      <c r="E191" s="188"/>
      <c r="F191" s="188"/>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2" customHeight="1" x14ac:dyDescent="0.2">
      <c r="A192" s="186"/>
      <c r="B192" s="186"/>
      <c r="C192" s="186"/>
      <c r="D192" s="188"/>
      <c r="E192" s="188"/>
      <c r="F192" s="188"/>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2" customHeight="1" x14ac:dyDescent="0.2">
      <c r="A193" s="186"/>
      <c r="B193" s="186"/>
      <c r="C193" s="186"/>
      <c r="D193" s="188"/>
      <c r="E193" s="188"/>
      <c r="F193" s="188"/>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2" customHeight="1" x14ac:dyDescent="0.2">
      <c r="A194" s="186"/>
      <c r="B194" s="186"/>
      <c r="C194" s="186"/>
      <c r="D194" s="188"/>
      <c r="E194" s="188"/>
      <c r="F194" s="188"/>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2" customHeight="1" x14ac:dyDescent="0.2">
      <c r="A195" s="186"/>
      <c r="B195" s="186"/>
      <c r="C195" s="186"/>
      <c r="D195" s="188"/>
      <c r="E195" s="188"/>
      <c r="F195" s="188"/>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2" customHeight="1" x14ac:dyDescent="0.2">
      <c r="A196" s="186"/>
      <c r="B196" s="186"/>
      <c r="C196" s="186"/>
      <c r="D196" s="188"/>
      <c r="E196" s="188"/>
      <c r="F196" s="188"/>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2" customHeight="1" x14ac:dyDescent="0.2">
      <c r="A197" s="186"/>
      <c r="B197" s="186"/>
      <c r="C197" s="186"/>
      <c r="D197" s="188"/>
      <c r="E197" s="188"/>
      <c r="F197" s="188"/>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2" customHeight="1" x14ac:dyDescent="0.2">
      <c r="A198" s="186"/>
      <c r="B198" s="186"/>
      <c r="C198" s="186"/>
      <c r="D198" s="188"/>
      <c r="E198" s="188"/>
      <c r="F198" s="188"/>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2" customHeight="1" x14ac:dyDescent="0.2">
      <c r="A199" s="186"/>
      <c r="B199" s="186"/>
      <c r="C199" s="186"/>
      <c r="D199" s="188"/>
      <c r="E199" s="188"/>
      <c r="F199" s="188"/>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2" customHeight="1" x14ac:dyDescent="0.2">
      <c r="A200" s="186"/>
      <c r="B200" s="186"/>
      <c r="C200" s="186"/>
      <c r="D200" s="188"/>
      <c r="E200" s="188"/>
      <c r="F200" s="188"/>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2" customHeight="1" x14ac:dyDescent="0.2">
      <c r="A201" s="186"/>
      <c r="B201" s="186"/>
      <c r="C201" s="186"/>
      <c r="D201" s="188"/>
      <c r="E201" s="188"/>
      <c r="F201" s="188"/>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2" customHeight="1" x14ac:dyDescent="0.2">
      <c r="A202" s="186"/>
      <c r="B202" s="186"/>
      <c r="C202" s="186"/>
      <c r="D202" s="188"/>
      <c r="E202" s="188"/>
      <c r="F202" s="188"/>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2" customHeight="1" x14ac:dyDescent="0.2">
      <c r="A203" s="186"/>
      <c r="B203" s="186"/>
      <c r="C203" s="186"/>
      <c r="D203" s="188"/>
      <c r="E203" s="188"/>
      <c r="F203" s="188"/>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2" customHeight="1" x14ac:dyDescent="0.2">
      <c r="A204" s="186"/>
      <c r="B204" s="186"/>
      <c r="C204" s="186"/>
      <c r="D204" s="188"/>
      <c r="E204" s="188"/>
      <c r="F204" s="188"/>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2" customHeight="1" x14ac:dyDescent="0.2">
      <c r="A205" s="186"/>
      <c r="B205" s="186"/>
      <c r="C205" s="186"/>
      <c r="D205" s="188"/>
      <c r="E205" s="188"/>
      <c r="F205" s="188"/>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2" customHeight="1" x14ac:dyDescent="0.2">
      <c r="A206" s="186"/>
      <c r="B206" s="186"/>
      <c r="C206" s="186"/>
      <c r="D206" s="188"/>
      <c r="E206" s="188"/>
      <c r="F206" s="188"/>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2" customHeight="1" x14ac:dyDescent="0.2">
      <c r="A207" s="186"/>
      <c r="B207" s="186"/>
      <c r="C207" s="186"/>
      <c r="D207" s="188"/>
      <c r="E207" s="188"/>
      <c r="F207" s="188"/>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2" customHeight="1" x14ac:dyDescent="0.2">
      <c r="A208" s="186"/>
      <c r="B208" s="186"/>
      <c r="C208" s="186"/>
      <c r="D208" s="188"/>
      <c r="E208" s="188"/>
      <c r="F208" s="188"/>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2" customHeight="1" x14ac:dyDescent="0.2">
      <c r="A209" s="186"/>
      <c r="B209" s="186"/>
      <c r="C209" s="186"/>
      <c r="D209" s="188"/>
      <c r="E209" s="188"/>
      <c r="F209" s="188"/>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2" customHeight="1" x14ac:dyDescent="0.2">
      <c r="A210" s="186"/>
      <c r="B210" s="186"/>
      <c r="C210" s="186"/>
      <c r="D210" s="188"/>
      <c r="E210" s="188"/>
      <c r="F210" s="188"/>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2" customHeight="1" x14ac:dyDescent="0.2">
      <c r="A211" s="186"/>
      <c r="B211" s="186"/>
      <c r="C211" s="186"/>
      <c r="D211" s="188"/>
      <c r="E211" s="188"/>
      <c r="F211" s="188"/>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2" customHeight="1" x14ac:dyDescent="0.2">
      <c r="A212" s="186"/>
      <c r="B212" s="186"/>
      <c r="C212" s="186"/>
      <c r="D212" s="188"/>
      <c r="E212" s="188"/>
      <c r="F212" s="188"/>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2" customHeight="1" x14ac:dyDescent="0.2">
      <c r="A213" s="186"/>
      <c r="B213" s="186"/>
      <c r="C213" s="186"/>
      <c r="D213" s="188"/>
      <c r="E213" s="188"/>
      <c r="F213" s="188"/>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2" customHeight="1" x14ac:dyDescent="0.2">
      <c r="A214" s="186"/>
      <c r="B214" s="186"/>
      <c r="C214" s="186"/>
      <c r="D214" s="188"/>
      <c r="E214" s="188"/>
      <c r="F214" s="188"/>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2" customHeight="1" x14ac:dyDescent="0.2">
      <c r="A215" s="186"/>
      <c r="B215" s="186"/>
      <c r="C215" s="186"/>
      <c r="D215" s="188"/>
      <c r="E215" s="188"/>
      <c r="F215" s="188"/>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2" customHeight="1" x14ac:dyDescent="0.2">
      <c r="A216" s="186"/>
      <c r="B216" s="186"/>
      <c r="C216" s="186"/>
      <c r="D216" s="188"/>
      <c r="E216" s="188"/>
      <c r="F216" s="188"/>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2" customHeight="1" x14ac:dyDescent="0.2">
      <c r="A217" s="186"/>
      <c r="B217" s="186"/>
      <c r="C217" s="186"/>
      <c r="D217" s="188"/>
      <c r="E217" s="188"/>
      <c r="F217" s="188"/>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2" customHeight="1" x14ac:dyDescent="0.2">
      <c r="A218" s="186"/>
      <c r="B218" s="186"/>
      <c r="C218" s="186"/>
      <c r="D218" s="188"/>
      <c r="E218" s="188"/>
      <c r="F218" s="188"/>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2" customHeight="1" x14ac:dyDescent="0.2">
      <c r="A219" s="186"/>
      <c r="B219" s="186"/>
      <c r="C219" s="186"/>
      <c r="D219" s="188"/>
      <c r="E219" s="188"/>
      <c r="F219" s="188"/>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2" customHeight="1" x14ac:dyDescent="0.2">
      <c r="A220" s="186"/>
      <c r="B220" s="186"/>
      <c r="C220" s="186"/>
      <c r="D220" s="188"/>
      <c r="E220" s="188"/>
      <c r="F220" s="188"/>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2" customHeight="1" x14ac:dyDescent="0.2">
      <c r="A221" s="186"/>
      <c r="B221" s="186"/>
      <c r="C221" s="186"/>
      <c r="D221" s="188"/>
      <c r="E221" s="188"/>
      <c r="F221" s="188"/>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2" customHeight="1" x14ac:dyDescent="0.2">
      <c r="A222" s="186"/>
      <c r="B222" s="186"/>
      <c r="C222" s="186"/>
      <c r="D222" s="188"/>
      <c r="E222" s="188"/>
      <c r="F222" s="188"/>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2" customHeight="1" x14ac:dyDescent="0.2">
      <c r="A223" s="186"/>
      <c r="B223" s="186"/>
      <c r="C223" s="186"/>
      <c r="D223" s="188"/>
      <c r="E223" s="188"/>
      <c r="F223" s="188"/>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2" customHeight="1" x14ac:dyDescent="0.2">
      <c r="A224" s="186"/>
      <c r="B224" s="186"/>
      <c r="C224" s="186"/>
      <c r="D224" s="188"/>
      <c r="E224" s="188"/>
      <c r="F224" s="188"/>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2" customHeight="1" x14ac:dyDescent="0.2">
      <c r="A225" s="186"/>
      <c r="B225" s="186"/>
      <c r="C225" s="186"/>
      <c r="D225" s="188"/>
      <c r="E225" s="188"/>
      <c r="F225" s="188"/>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2" customHeight="1" x14ac:dyDescent="0.2">
      <c r="A226" s="186"/>
      <c r="B226" s="186"/>
      <c r="C226" s="186"/>
      <c r="D226" s="188"/>
      <c r="E226" s="188"/>
      <c r="F226" s="188"/>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2" customHeight="1" x14ac:dyDescent="0.2">
      <c r="A227" s="186"/>
      <c r="B227" s="186"/>
      <c r="C227" s="186"/>
      <c r="D227" s="188"/>
      <c r="E227" s="188"/>
      <c r="F227" s="188"/>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2" customHeight="1" x14ac:dyDescent="0.2">
      <c r="A228" s="186"/>
      <c r="B228" s="186"/>
      <c r="C228" s="186"/>
      <c r="D228" s="188"/>
      <c r="E228" s="188"/>
      <c r="F228" s="188"/>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2" customHeight="1" x14ac:dyDescent="0.2">
      <c r="A229" s="186"/>
      <c r="B229" s="186"/>
      <c r="C229" s="186"/>
      <c r="D229" s="188"/>
      <c r="E229" s="188"/>
      <c r="F229" s="188"/>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2" customHeight="1" x14ac:dyDescent="0.2">
      <c r="A230" s="186"/>
      <c r="B230" s="186"/>
      <c r="C230" s="186"/>
      <c r="D230" s="188"/>
      <c r="E230" s="188"/>
      <c r="F230" s="188"/>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2" customHeight="1" x14ac:dyDescent="0.2">
      <c r="A231" s="186"/>
      <c r="B231" s="186"/>
      <c r="C231" s="186"/>
      <c r="D231" s="188"/>
      <c r="E231" s="188"/>
      <c r="F231" s="188"/>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2" customHeight="1" x14ac:dyDescent="0.2">
      <c r="A232" s="186"/>
      <c r="B232" s="186"/>
      <c r="C232" s="186"/>
      <c r="D232" s="188"/>
      <c r="E232" s="188"/>
      <c r="F232" s="188"/>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2" customHeight="1" x14ac:dyDescent="0.2">
      <c r="A233" s="186"/>
      <c r="B233" s="186"/>
      <c r="C233" s="186"/>
      <c r="D233" s="188"/>
      <c r="E233" s="188"/>
      <c r="F233" s="188"/>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2" customHeight="1" x14ac:dyDescent="0.2">
      <c r="A234" s="186"/>
      <c r="B234" s="186"/>
      <c r="C234" s="186"/>
      <c r="D234" s="188"/>
      <c r="E234" s="188"/>
      <c r="F234" s="188"/>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2" customHeight="1" x14ac:dyDescent="0.2">
      <c r="A235" s="186"/>
      <c r="B235" s="186"/>
      <c r="C235" s="186"/>
      <c r="D235" s="188"/>
      <c r="E235" s="188"/>
      <c r="F235" s="188"/>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2" customHeight="1" x14ac:dyDescent="0.2">
      <c r="A236" s="186"/>
      <c r="B236" s="186"/>
      <c r="C236" s="186"/>
      <c r="D236" s="188"/>
      <c r="E236" s="188"/>
      <c r="F236" s="188"/>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2" customHeight="1" x14ac:dyDescent="0.2">
      <c r="A237" s="186"/>
      <c r="B237" s="186"/>
      <c r="C237" s="186"/>
      <c r="D237" s="188"/>
      <c r="E237" s="188"/>
      <c r="F237" s="188"/>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2" customHeight="1" x14ac:dyDescent="0.2">
      <c r="A238" s="186"/>
      <c r="B238" s="186"/>
      <c r="C238" s="186"/>
      <c r="D238" s="188"/>
      <c r="E238" s="188"/>
      <c r="F238" s="188"/>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2" customHeight="1" x14ac:dyDescent="0.2">
      <c r="A239" s="186"/>
      <c r="B239" s="186"/>
      <c r="C239" s="186"/>
      <c r="D239" s="188"/>
      <c r="E239" s="188"/>
      <c r="F239" s="188"/>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2" customHeight="1" x14ac:dyDescent="0.2">
      <c r="A240" s="186"/>
      <c r="B240" s="186"/>
      <c r="C240" s="186"/>
      <c r="D240" s="188"/>
      <c r="E240" s="188"/>
      <c r="F240" s="188"/>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2" customHeight="1" x14ac:dyDescent="0.2">
      <c r="A241" s="186"/>
      <c r="B241" s="186"/>
      <c r="C241" s="186"/>
      <c r="D241" s="188"/>
      <c r="E241" s="188"/>
      <c r="F241" s="188"/>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2" customHeight="1" x14ac:dyDescent="0.2">
      <c r="A242" s="186"/>
      <c r="B242" s="186"/>
      <c r="C242" s="186"/>
      <c r="D242" s="188"/>
      <c r="E242" s="188"/>
      <c r="F242" s="188"/>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2" customHeight="1" x14ac:dyDescent="0.2">
      <c r="A243" s="186"/>
      <c r="B243" s="186"/>
      <c r="C243" s="186"/>
      <c r="D243" s="188"/>
      <c r="E243" s="188"/>
      <c r="F243" s="188"/>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2" customHeight="1" x14ac:dyDescent="0.2">
      <c r="A244" s="186"/>
      <c r="B244" s="186"/>
      <c r="C244" s="186"/>
      <c r="D244" s="188"/>
      <c r="E244" s="188"/>
      <c r="F244" s="188"/>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2" customHeight="1" x14ac:dyDescent="0.2">
      <c r="A245" s="186"/>
      <c r="B245" s="186"/>
      <c r="C245" s="186"/>
      <c r="D245" s="188"/>
      <c r="E245" s="188"/>
      <c r="F245" s="188"/>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2" customHeight="1" x14ac:dyDescent="0.2">
      <c r="A246" s="186"/>
      <c r="B246" s="186"/>
      <c r="C246" s="186"/>
      <c r="D246" s="188"/>
      <c r="E246" s="188"/>
      <c r="F246" s="188"/>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2" customHeight="1" x14ac:dyDescent="0.2">
      <c r="A247" s="186"/>
      <c r="B247" s="186"/>
      <c r="C247" s="186"/>
      <c r="D247" s="188"/>
      <c r="E247" s="188"/>
      <c r="F247" s="188"/>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2" customHeight="1" x14ac:dyDescent="0.2">
      <c r="A248" s="186"/>
      <c r="B248" s="186"/>
      <c r="C248" s="186"/>
      <c r="D248" s="188"/>
      <c r="E248" s="188"/>
      <c r="F248" s="188"/>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2" customHeight="1" x14ac:dyDescent="0.2">
      <c r="A249" s="186"/>
      <c r="B249" s="186"/>
      <c r="C249" s="186"/>
      <c r="D249" s="188"/>
      <c r="E249" s="188"/>
      <c r="F249" s="188"/>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2" customHeight="1" x14ac:dyDescent="0.2">
      <c r="A250" s="186"/>
      <c r="B250" s="186"/>
      <c r="C250" s="186"/>
      <c r="D250" s="188"/>
      <c r="E250" s="188"/>
      <c r="F250" s="188"/>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2" customHeight="1" x14ac:dyDescent="0.2">
      <c r="A251" s="186"/>
      <c r="B251" s="186"/>
      <c r="C251" s="186"/>
      <c r="D251" s="188"/>
      <c r="E251" s="188"/>
      <c r="F251" s="188"/>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2" customHeight="1" x14ac:dyDescent="0.2">
      <c r="A252" s="186"/>
      <c r="B252" s="186"/>
      <c r="C252" s="186"/>
      <c r="D252" s="188"/>
      <c r="E252" s="188"/>
      <c r="F252" s="188"/>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2" customHeight="1" x14ac:dyDescent="0.2">
      <c r="A253" s="186"/>
      <c r="B253" s="186"/>
      <c r="C253" s="186"/>
      <c r="D253" s="188"/>
      <c r="E253" s="188"/>
      <c r="F253" s="188"/>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2" customHeight="1" x14ac:dyDescent="0.2">
      <c r="A254" s="186"/>
      <c r="B254" s="186"/>
      <c r="C254" s="186"/>
      <c r="D254" s="188"/>
      <c r="E254" s="188"/>
      <c r="F254" s="188"/>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2" customHeight="1" x14ac:dyDescent="0.2">
      <c r="A255" s="186"/>
      <c r="B255" s="186"/>
      <c r="C255" s="186"/>
      <c r="D255" s="188"/>
      <c r="E255" s="188"/>
      <c r="F255" s="188"/>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2" customHeight="1" x14ac:dyDescent="0.2">
      <c r="A256" s="186"/>
      <c r="B256" s="186"/>
      <c r="C256" s="186"/>
      <c r="D256" s="188"/>
      <c r="E256" s="188"/>
      <c r="F256" s="188"/>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2" customHeight="1" x14ac:dyDescent="0.2">
      <c r="A257" s="186"/>
      <c r="B257" s="186"/>
      <c r="C257" s="186"/>
      <c r="D257" s="188"/>
      <c r="E257" s="188"/>
      <c r="F257" s="188"/>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2" customHeight="1" x14ac:dyDescent="0.2">
      <c r="A258" s="186"/>
      <c r="B258" s="186"/>
      <c r="C258" s="186"/>
      <c r="D258" s="188"/>
      <c r="E258" s="188"/>
      <c r="F258" s="188"/>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2" customHeight="1" x14ac:dyDescent="0.2">
      <c r="A259" s="186"/>
      <c r="B259" s="186"/>
      <c r="C259" s="186"/>
      <c r="D259" s="188"/>
      <c r="E259" s="188"/>
      <c r="F259" s="188"/>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2" customHeight="1" x14ac:dyDescent="0.2">
      <c r="A260" s="186"/>
      <c r="B260" s="186"/>
      <c r="C260" s="186"/>
      <c r="D260" s="188"/>
      <c r="E260" s="188"/>
      <c r="F260" s="188"/>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2" customHeight="1" x14ac:dyDescent="0.2">
      <c r="A261" s="186"/>
      <c r="B261" s="186"/>
      <c r="C261" s="186"/>
      <c r="D261" s="188"/>
      <c r="E261" s="188"/>
      <c r="F261" s="188"/>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2" customHeight="1" x14ac:dyDescent="0.2">
      <c r="A262" s="186"/>
      <c r="B262" s="186"/>
      <c r="C262" s="186"/>
      <c r="D262" s="188"/>
      <c r="E262" s="188"/>
      <c r="F262" s="188"/>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2" customHeight="1" x14ac:dyDescent="0.2">
      <c r="A263" s="186"/>
      <c r="B263" s="186"/>
      <c r="C263" s="186"/>
      <c r="D263" s="188"/>
      <c r="E263" s="188"/>
      <c r="F263" s="188"/>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2" customHeight="1" x14ac:dyDescent="0.2">
      <c r="A264" s="186"/>
      <c r="B264" s="186"/>
      <c r="C264" s="186"/>
      <c r="D264" s="188"/>
      <c r="E264" s="188"/>
      <c r="F264" s="188"/>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2" customHeight="1" x14ac:dyDescent="0.2">
      <c r="A265" s="186"/>
      <c r="B265" s="186"/>
      <c r="C265" s="186"/>
      <c r="D265" s="188"/>
      <c r="E265" s="188"/>
      <c r="F265" s="188"/>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2" customHeight="1" x14ac:dyDescent="0.2">
      <c r="A266" s="186"/>
      <c r="B266" s="186"/>
      <c r="C266" s="186"/>
      <c r="D266" s="188"/>
      <c r="E266" s="188"/>
      <c r="F266" s="188"/>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2" customHeight="1" x14ac:dyDescent="0.2">
      <c r="A267" s="186"/>
      <c r="B267" s="186"/>
      <c r="C267" s="186"/>
      <c r="D267" s="188"/>
      <c r="E267" s="188"/>
      <c r="F267" s="188"/>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2" customHeight="1" x14ac:dyDescent="0.2">
      <c r="A268" s="186"/>
      <c r="B268" s="186"/>
      <c r="C268" s="186"/>
      <c r="D268" s="188"/>
      <c r="E268" s="188"/>
      <c r="F268" s="188"/>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2" customHeight="1" x14ac:dyDescent="0.2">
      <c r="A269" s="186"/>
      <c r="B269" s="186"/>
      <c r="C269" s="186"/>
      <c r="D269" s="188"/>
      <c r="E269" s="188"/>
      <c r="F269" s="188"/>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2" customHeight="1" x14ac:dyDescent="0.2">
      <c r="A270" s="186"/>
      <c r="B270" s="186"/>
      <c r="C270" s="186"/>
      <c r="D270" s="188"/>
      <c r="E270" s="188"/>
      <c r="F270" s="188"/>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2" customHeight="1" x14ac:dyDescent="0.2">
      <c r="A271" s="186"/>
      <c r="B271" s="186"/>
      <c r="C271" s="186"/>
      <c r="D271" s="188"/>
      <c r="E271" s="188"/>
      <c r="F271" s="188"/>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2" customHeight="1" x14ac:dyDescent="0.2">
      <c r="A272" s="186"/>
      <c r="B272" s="186"/>
      <c r="C272" s="186"/>
      <c r="D272" s="188"/>
      <c r="E272" s="188"/>
      <c r="F272" s="188"/>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2" customHeight="1" x14ac:dyDescent="0.2">
      <c r="A273" s="186"/>
      <c r="B273" s="186"/>
      <c r="C273" s="186"/>
      <c r="D273" s="188"/>
      <c r="E273" s="188"/>
      <c r="F273" s="188"/>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2" customHeight="1" x14ac:dyDescent="0.2">
      <c r="A274" s="186"/>
      <c r="B274" s="186"/>
      <c r="C274" s="186"/>
      <c r="D274" s="188"/>
      <c r="E274" s="188"/>
      <c r="F274" s="188"/>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2" customHeight="1" x14ac:dyDescent="0.2">
      <c r="A275" s="186"/>
      <c r="B275" s="186"/>
      <c r="C275" s="186"/>
      <c r="D275" s="188"/>
      <c r="E275" s="188"/>
      <c r="F275" s="188"/>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2" customHeight="1" x14ac:dyDescent="0.2">
      <c r="A276" s="186"/>
      <c r="B276" s="186"/>
      <c r="C276" s="186"/>
      <c r="D276" s="188"/>
      <c r="E276" s="188"/>
      <c r="F276" s="188"/>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2" customHeight="1" x14ac:dyDescent="0.2">
      <c r="A277" s="186"/>
      <c r="B277" s="186"/>
      <c r="C277" s="186"/>
      <c r="D277" s="188"/>
      <c r="E277" s="188"/>
      <c r="F277" s="188"/>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2" customHeight="1" x14ac:dyDescent="0.2">
      <c r="A278" s="186"/>
      <c r="B278" s="186"/>
      <c r="C278" s="186"/>
      <c r="D278" s="188"/>
      <c r="E278" s="188"/>
      <c r="F278" s="188"/>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2" customHeight="1" x14ac:dyDescent="0.2">
      <c r="A279" s="186"/>
      <c r="B279" s="186"/>
      <c r="C279" s="186"/>
      <c r="D279" s="188"/>
      <c r="E279" s="188"/>
      <c r="F279" s="188"/>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2" customHeight="1" x14ac:dyDescent="0.2">
      <c r="A280" s="186"/>
      <c r="B280" s="186"/>
      <c r="C280" s="186"/>
      <c r="D280" s="188"/>
      <c r="E280" s="188"/>
      <c r="F280" s="188"/>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2" customHeight="1" x14ac:dyDescent="0.2">
      <c r="A281" s="186"/>
      <c r="B281" s="186"/>
      <c r="C281" s="186"/>
      <c r="D281" s="188"/>
      <c r="E281" s="188"/>
      <c r="F281" s="188"/>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2" customHeight="1" x14ac:dyDescent="0.2">
      <c r="A282" s="186"/>
      <c r="B282" s="186"/>
      <c r="C282" s="186"/>
      <c r="D282" s="188"/>
      <c r="E282" s="188"/>
      <c r="F282" s="188"/>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2" customHeight="1" x14ac:dyDescent="0.2">
      <c r="A283" s="186"/>
      <c r="B283" s="186"/>
      <c r="C283" s="186"/>
      <c r="D283" s="188"/>
      <c r="E283" s="188"/>
      <c r="F283" s="188"/>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2" customHeight="1" x14ac:dyDescent="0.2">
      <c r="A284" s="186"/>
      <c r="B284" s="186"/>
      <c r="C284" s="186"/>
      <c r="D284" s="188"/>
      <c r="E284" s="188"/>
      <c r="F284" s="188"/>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2" customHeight="1" x14ac:dyDescent="0.2">
      <c r="A285" s="186"/>
      <c r="B285" s="186"/>
      <c r="C285" s="186"/>
      <c r="D285" s="188"/>
      <c r="E285" s="188"/>
      <c r="F285" s="188"/>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2" customHeight="1" x14ac:dyDescent="0.2">
      <c r="A286" s="186"/>
      <c r="B286" s="186"/>
      <c r="C286" s="186"/>
      <c r="D286" s="188"/>
      <c r="E286" s="188"/>
      <c r="F286" s="188"/>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2" customHeight="1" x14ac:dyDescent="0.2">
      <c r="A287" s="186"/>
      <c r="B287" s="186"/>
      <c r="C287" s="186"/>
      <c r="D287" s="188"/>
      <c r="E287" s="188"/>
      <c r="F287" s="188"/>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2" customHeight="1" x14ac:dyDescent="0.2">
      <c r="A288" s="186"/>
      <c r="B288" s="186"/>
      <c r="C288" s="186"/>
      <c r="D288" s="188"/>
      <c r="E288" s="188"/>
      <c r="F288" s="188"/>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2" customHeight="1" x14ac:dyDescent="0.2">
      <c r="A289" s="186"/>
      <c r="B289" s="186"/>
      <c r="C289" s="186"/>
      <c r="D289" s="188"/>
      <c r="E289" s="188"/>
      <c r="F289" s="188"/>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2" customHeight="1" x14ac:dyDescent="0.2">
      <c r="A290" s="186"/>
      <c r="B290" s="186"/>
      <c r="C290" s="186"/>
      <c r="D290" s="188"/>
      <c r="E290" s="188"/>
      <c r="F290" s="188"/>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2" customHeight="1" x14ac:dyDescent="0.2">
      <c r="A291" s="186"/>
      <c r="B291" s="186"/>
      <c r="C291" s="186"/>
      <c r="D291" s="188"/>
      <c r="E291" s="188"/>
      <c r="F291" s="188"/>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2" customHeight="1" x14ac:dyDescent="0.2">
      <c r="A292" s="186"/>
      <c r="B292" s="186"/>
      <c r="C292" s="186"/>
      <c r="D292" s="188"/>
      <c r="E292" s="188"/>
      <c r="F292" s="188"/>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2" customHeight="1" x14ac:dyDescent="0.2">
      <c r="A293" s="186"/>
      <c r="B293" s="186"/>
      <c r="C293" s="186"/>
      <c r="D293" s="188"/>
      <c r="E293" s="188"/>
      <c r="F293" s="188"/>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2" customHeight="1" x14ac:dyDescent="0.2">
      <c r="A294" s="186"/>
      <c r="B294" s="186"/>
      <c r="C294" s="186"/>
      <c r="D294" s="188"/>
      <c r="E294" s="188"/>
      <c r="F294" s="188"/>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2" customHeight="1" x14ac:dyDescent="0.2">
      <c r="A295" s="186"/>
      <c r="B295" s="186"/>
      <c r="C295" s="186"/>
      <c r="D295" s="188"/>
      <c r="E295" s="188"/>
      <c r="F295" s="188"/>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2" customHeight="1" x14ac:dyDescent="0.2">
      <c r="A296" s="186"/>
      <c r="B296" s="186"/>
      <c r="C296" s="186"/>
      <c r="D296" s="188"/>
      <c r="E296" s="188"/>
      <c r="F296" s="188"/>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2" customHeight="1" x14ac:dyDescent="0.2">
      <c r="A297" s="186"/>
      <c r="B297" s="186"/>
      <c r="C297" s="186"/>
      <c r="D297" s="188"/>
      <c r="E297" s="188"/>
      <c r="F297" s="188"/>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2" customHeight="1" x14ac:dyDescent="0.2">
      <c r="A298" s="186"/>
      <c r="B298" s="186"/>
      <c r="C298" s="186"/>
      <c r="D298" s="188"/>
      <c r="E298" s="188"/>
      <c r="F298" s="188"/>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2" customHeight="1" x14ac:dyDescent="0.2">
      <c r="A299" s="186"/>
      <c r="B299" s="186"/>
      <c r="C299" s="186"/>
      <c r="D299" s="188"/>
      <c r="E299" s="188"/>
      <c r="F299" s="188"/>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2" customHeight="1" x14ac:dyDescent="0.2">
      <c r="A300" s="186"/>
      <c r="B300" s="186"/>
      <c r="C300" s="186"/>
      <c r="D300" s="188"/>
      <c r="E300" s="188"/>
      <c r="F300" s="188"/>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2" customHeight="1" x14ac:dyDescent="0.2">
      <c r="A301" s="186"/>
      <c r="B301" s="186"/>
      <c r="C301" s="186"/>
      <c r="D301" s="188"/>
      <c r="E301" s="188"/>
      <c r="F301" s="188"/>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2" customHeight="1" x14ac:dyDescent="0.2">
      <c r="A302" s="186"/>
      <c r="B302" s="186"/>
      <c r="C302" s="186"/>
      <c r="D302" s="188"/>
      <c r="E302" s="188"/>
      <c r="F302" s="188"/>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2" customHeight="1" x14ac:dyDescent="0.2">
      <c r="A303" s="186"/>
      <c r="B303" s="186"/>
      <c r="C303" s="186"/>
      <c r="D303" s="188"/>
      <c r="E303" s="188"/>
      <c r="F303" s="188"/>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2" customHeight="1" x14ac:dyDescent="0.2">
      <c r="A304" s="186"/>
      <c r="B304" s="186"/>
      <c r="C304" s="186"/>
      <c r="D304" s="188"/>
      <c r="E304" s="188"/>
      <c r="F304" s="188"/>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2" customHeight="1" x14ac:dyDescent="0.2">
      <c r="A305" s="186"/>
      <c r="B305" s="186"/>
      <c r="C305" s="186"/>
      <c r="D305" s="188"/>
      <c r="E305" s="188"/>
      <c r="F305" s="188"/>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2" customHeight="1" x14ac:dyDescent="0.2">
      <c r="A306" s="186"/>
      <c r="B306" s="186"/>
      <c r="C306" s="186"/>
      <c r="D306" s="188"/>
      <c r="E306" s="188"/>
      <c r="F306" s="188"/>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2" customHeight="1" x14ac:dyDescent="0.2">
      <c r="A307" s="186"/>
      <c r="B307" s="186"/>
      <c r="C307" s="186"/>
      <c r="D307" s="188"/>
      <c r="E307" s="188"/>
      <c r="F307" s="188"/>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2" customHeight="1" x14ac:dyDescent="0.2">
      <c r="A308" s="186"/>
      <c r="B308" s="186"/>
      <c r="C308" s="186"/>
      <c r="D308" s="188"/>
      <c r="E308" s="188"/>
      <c r="F308" s="188"/>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2" customHeight="1" x14ac:dyDescent="0.2">
      <c r="A309" s="186"/>
      <c r="B309" s="186"/>
      <c r="C309" s="186"/>
      <c r="D309" s="188"/>
      <c r="E309" s="188"/>
      <c r="F309" s="188"/>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2" customHeight="1" x14ac:dyDescent="0.2">
      <c r="A310" s="186"/>
      <c r="B310" s="186"/>
      <c r="C310" s="186"/>
      <c r="D310" s="188"/>
      <c r="E310" s="188"/>
      <c r="F310" s="188"/>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2" customHeight="1" x14ac:dyDescent="0.2">
      <c r="A311" s="186"/>
      <c r="B311" s="186"/>
      <c r="C311" s="186"/>
      <c r="D311" s="188"/>
      <c r="E311" s="188"/>
      <c r="F311" s="188"/>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2" customHeight="1" x14ac:dyDescent="0.2">
      <c r="A312" s="186"/>
      <c r="B312" s="186"/>
      <c r="C312" s="186"/>
      <c r="D312" s="188"/>
      <c r="E312" s="188"/>
      <c r="F312" s="188"/>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2" customHeight="1" x14ac:dyDescent="0.2">
      <c r="A313" s="186"/>
      <c r="B313" s="186"/>
      <c r="C313" s="186"/>
      <c r="D313" s="188"/>
      <c r="E313" s="188"/>
      <c r="F313" s="188"/>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2" customHeight="1" x14ac:dyDescent="0.2">
      <c r="A314" s="186"/>
      <c r="B314" s="186"/>
      <c r="C314" s="186"/>
      <c r="D314" s="188"/>
      <c r="E314" s="188"/>
      <c r="F314" s="188"/>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2" customHeight="1" x14ac:dyDescent="0.2">
      <c r="A315" s="186"/>
      <c r="B315" s="186"/>
      <c r="C315" s="186"/>
      <c r="D315" s="188"/>
      <c r="E315" s="188"/>
      <c r="F315" s="188"/>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2" customHeight="1" x14ac:dyDescent="0.2">
      <c r="A316" s="186"/>
      <c r="B316" s="186"/>
      <c r="C316" s="186"/>
      <c r="D316" s="188"/>
      <c r="E316" s="188"/>
      <c r="F316" s="188"/>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2" customHeight="1" x14ac:dyDescent="0.2">
      <c r="A317" s="186"/>
      <c r="B317" s="186"/>
      <c r="C317" s="186"/>
      <c r="D317" s="188"/>
      <c r="E317" s="188"/>
      <c r="F317" s="188"/>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2" customHeight="1" x14ac:dyDescent="0.2">
      <c r="A318" s="186"/>
      <c r="B318" s="186"/>
      <c r="C318" s="186"/>
      <c r="D318" s="188"/>
      <c r="E318" s="188"/>
      <c r="F318" s="188"/>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2" customHeight="1" x14ac:dyDescent="0.2">
      <c r="A319" s="186"/>
      <c r="B319" s="186"/>
      <c r="C319" s="186"/>
      <c r="D319" s="188"/>
      <c r="E319" s="188"/>
      <c r="F319" s="188"/>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2" customHeight="1" x14ac:dyDescent="0.2">
      <c r="A320" s="186"/>
      <c r="B320" s="186"/>
      <c r="C320" s="186"/>
      <c r="D320" s="188"/>
      <c r="E320" s="188"/>
      <c r="F320" s="188"/>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2" customHeight="1" x14ac:dyDescent="0.2">
      <c r="A321" s="186"/>
      <c r="B321" s="186"/>
      <c r="C321" s="186"/>
      <c r="D321" s="188"/>
      <c r="E321" s="188"/>
      <c r="F321" s="188"/>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2" customHeight="1" x14ac:dyDescent="0.2">
      <c r="A322" s="186"/>
      <c r="B322" s="186"/>
      <c r="C322" s="186"/>
      <c r="D322" s="188"/>
      <c r="E322" s="188"/>
      <c r="F322" s="188"/>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2" customHeight="1" x14ac:dyDescent="0.2">
      <c r="A323" s="186"/>
      <c r="B323" s="186"/>
      <c r="C323" s="186"/>
      <c r="D323" s="188"/>
      <c r="E323" s="188"/>
      <c r="F323" s="188"/>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2" customHeight="1" x14ac:dyDescent="0.2">
      <c r="A324" s="186"/>
      <c r="B324" s="186"/>
      <c r="C324" s="186"/>
      <c r="D324" s="188"/>
      <c r="E324" s="188"/>
      <c r="F324" s="188"/>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2" customHeight="1" x14ac:dyDescent="0.2">
      <c r="A325" s="186"/>
      <c r="B325" s="186"/>
      <c r="C325" s="186"/>
      <c r="D325" s="188"/>
      <c r="E325" s="188"/>
      <c r="F325" s="188"/>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2" customHeight="1" x14ac:dyDescent="0.2">
      <c r="A326" s="186"/>
      <c r="B326" s="186"/>
      <c r="C326" s="186"/>
      <c r="D326" s="188"/>
      <c r="E326" s="188"/>
      <c r="F326" s="188"/>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2" customHeight="1" x14ac:dyDescent="0.2">
      <c r="A327" s="186"/>
      <c r="B327" s="186"/>
      <c r="C327" s="186"/>
      <c r="D327" s="188"/>
      <c r="E327" s="188"/>
      <c r="F327" s="188"/>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2" customHeight="1" x14ac:dyDescent="0.2">
      <c r="A328" s="186"/>
      <c r="B328" s="186"/>
      <c r="C328" s="186"/>
      <c r="D328" s="188"/>
      <c r="E328" s="188"/>
      <c r="F328" s="188"/>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2" customHeight="1" x14ac:dyDescent="0.2">
      <c r="A329" s="186"/>
      <c r="B329" s="186"/>
      <c r="C329" s="186"/>
      <c r="D329" s="188"/>
      <c r="E329" s="188"/>
      <c r="F329" s="188"/>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2" customHeight="1" x14ac:dyDescent="0.2">
      <c r="A330" s="186"/>
      <c r="B330" s="186"/>
      <c r="C330" s="186"/>
      <c r="D330" s="188"/>
      <c r="E330" s="188"/>
      <c r="F330" s="188"/>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2" customHeight="1" x14ac:dyDescent="0.2">
      <c r="A331" s="186"/>
      <c r="B331" s="186"/>
      <c r="C331" s="186"/>
      <c r="D331" s="188"/>
      <c r="E331" s="188"/>
      <c r="F331" s="188"/>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2" customHeight="1" x14ac:dyDescent="0.2">
      <c r="A332" s="186"/>
      <c r="B332" s="186"/>
      <c r="C332" s="186"/>
      <c r="D332" s="188"/>
      <c r="E332" s="188"/>
      <c r="F332" s="188"/>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2" customHeight="1" x14ac:dyDescent="0.2">
      <c r="A333" s="186"/>
      <c r="B333" s="186"/>
      <c r="C333" s="186"/>
      <c r="D333" s="188"/>
      <c r="E333" s="188"/>
      <c r="F333" s="188"/>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2" customHeight="1" x14ac:dyDescent="0.2">
      <c r="A334" s="186"/>
      <c r="B334" s="186"/>
      <c r="C334" s="186"/>
      <c r="D334" s="188"/>
      <c r="E334" s="188"/>
      <c r="F334" s="188"/>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2" customHeight="1" x14ac:dyDescent="0.2">
      <c r="A335" s="186"/>
      <c r="B335" s="186"/>
      <c r="C335" s="186"/>
      <c r="D335" s="188"/>
      <c r="E335" s="188"/>
      <c r="F335" s="188"/>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2" customHeight="1" x14ac:dyDescent="0.2">
      <c r="A336" s="186"/>
      <c r="B336" s="186"/>
      <c r="C336" s="186"/>
      <c r="D336" s="188"/>
      <c r="E336" s="188"/>
      <c r="F336" s="188"/>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2" customHeight="1" x14ac:dyDescent="0.2">
      <c r="A337" s="186"/>
      <c r="B337" s="186"/>
      <c r="C337" s="186"/>
      <c r="D337" s="188"/>
      <c r="E337" s="188"/>
      <c r="F337" s="188"/>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2" customHeight="1" x14ac:dyDescent="0.2">
      <c r="A338" s="186"/>
      <c r="B338" s="186"/>
      <c r="C338" s="186"/>
      <c r="D338" s="188"/>
      <c r="E338" s="188"/>
      <c r="F338" s="188"/>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2" customHeight="1" x14ac:dyDescent="0.2">
      <c r="A339" s="186"/>
      <c r="B339" s="186"/>
      <c r="C339" s="186"/>
      <c r="D339" s="188"/>
      <c r="E339" s="188"/>
      <c r="F339" s="188"/>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2" customHeight="1" x14ac:dyDescent="0.2">
      <c r="A340" s="186"/>
      <c r="B340" s="186"/>
      <c r="C340" s="186"/>
      <c r="D340" s="188"/>
      <c r="E340" s="188"/>
      <c r="F340" s="188"/>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2" customHeight="1" x14ac:dyDescent="0.2">
      <c r="A341" s="186"/>
      <c r="B341" s="186"/>
      <c r="C341" s="186"/>
      <c r="D341" s="188"/>
      <c r="E341" s="188"/>
      <c r="F341" s="188"/>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2" customHeight="1" x14ac:dyDescent="0.2">
      <c r="A342" s="186"/>
      <c r="B342" s="186"/>
      <c r="C342" s="186"/>
      <c r="D342" s="188"/>
      <c r="E342" s="188"/>
      <c r="F342" s="188"/>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2" customHeight="1" x14ac:dyDescent="0.2">
      <c r="A343" s="186"/>
      <c r="B343" s="186"/>
      <c r="C343" s="186"/>
      <c r="D343" s="188"/>
      <c r="E343" s="188"/>
      <c r="F343" s="188"/>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2" customHeight="1" x14ac:dyDescent="0.2">
      <c r="A344" s="186"/>
      <c r="B344" s="186"/>
      <c r="C344" s="186"/>
      <c r="D344" s="188"/>
      <c r="E344" s="188"/>
      <c r="F344" s="188"/>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2" customHeight="1" x14ac:dyDescent="0.2">
      <c r="A345" s="186"/>
      <c r="B345" s="186"/>
      <c r="C345" s="186"/>
      <c r="D345" s="188"/>
      <c r="E345" s="188"/>
      <c r="F345" s="188"/>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2" customHeight="1" x14ac:dyDescent="0.2">
      <c r="A346" s="186"/>
      <c r="B346" s="186"/>
      <c r="C346" s="186"/>
      <c r="D346" s="188"/>
      <c r="E346" s="188"/>
      <c r="F346" s="188"/>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2" customHeight="1" x14ac:dyDescent="0.2">
      <c r="A347" s="186"/>
      <c r="B347" s="186"/>
      <c r="C347" s="186"/>
      <c r="D347" s="188"/>
      <c r="E347" s="188"/>
      <c r="F347" s="188"/>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2" customHeight="1" x14ac:dyDescent="0.2">
      <c r="A348" s="186"/>
      <c r="B348" s="186"/>
      <c r="C348" s="186"/>
      <c r="D348" s="188"/>
      <c r="E348" s="188"/>
      <c r="F348" s="188"/>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2" customHeight="1" x14ac:dyDescent="0.2">
      <c r="A349" s="186"/>
      <c r="B349" s="186"/>
      <c r="C349" s="186"/>
      <c r="D349" s="188"/>
      <c r="E349" s="188"/>
      <c r="F349" s="188"/>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2" customHeight="1" x14ac:dyDescent="0.2">
      <c r="A350" s="186"/>
      <c r="B350" s="186"/>
      <c r="C350" s="186"/>
      <c r="D350" s="188"/>
      <c r="E350" s="188"/>
      <c r="F350" s="188"/>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2" customHeight="1" x14ac:dyDescent="0.2">
      <c r="A351" s="186"/>
      <c r="B351" s="186"/>
      <c r="C351" s="186"/>
      <c r="D351" s="188"/>
      <c r="E351" s="188"/>
      <c r="F351" s="188"/>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2" customHeight="1" x14ac:dyDescent="0.2">
      <c r="A352" s="186"/>
      <c r="B352" s="186"/>
      <c r="C352" s="186"/>
      <c r="D352" s="188"/>
      <c r="E352" s="188"/>
      <c r="F352" s="188"/>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2" customHeight="1" x14ac:dyDescent="0.2">
      <c r="A353" s="186"/>
      <c r="B353" s="186"/>
      <c r="C353" s="186"/>
      <c r="D353" s="188"/>
      <c r="E353" s="188"/>
      <c r="F353" s="188"/>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2" customHeight="1" x14ac:dyDescent="0.2">
      <c r="A354" s="186"/>
      <c r="B354" s="186"/>
      <c r="C354" s="186"/>
      <c r="D354" s="188"/>
      <c r="E354" s="188"/>
      <c r="F354" s="188"/>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2" customHeight="1" x14ac:dyDescent="0.2">
      <c r="A355" s="186"/>
      <c r="B355" s="186"/>
      <c r="C355" s="186"/>
      <c r="D355" s="188"/>
      <c r="E355" s="188"/>
      <c r="F355" s="188"/>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2" customHeight="1" x14ac:dyDescent="0.2">
      <c r="A356" s="186"/>
      <c r="B356" s="186"/>
      <c r="C356" s="186"/>
      <c r="D356" s="188"/>
      <c r="E356" s="188"/>
      <c r="F356" s="188"/>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2" customHeight="1" x14ac:dyDescent="0.2">
      <c r="A357" s="186"/>
      <c r="B357" s="186"/>
      <c r="C357" s="186"/>
      <c r="D357" s="188"/>
      <c r="E357" s="188"/>
      <c r="F357" s="188"/>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2" customHeight="1" x14ac:dyDescent="0.2">
      <c r="A358" s="186"/>
      <c r="B358" s="186"/>
      <c r="C358" s="186"/>
      <c r="D358" s="188"/>
      <c r="E358" s="188"/>
      <c r="F358" s="188"/>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2" customHeight="1" x14ac:dyDescent="0.2">
      <c r="A359" s="186"/>
      <c r="B359" s="186"/>
      <c r="C359" s="186"/>
      <c r="D359" s="188"/>
      <c r="E359" s="188"/>
      <c r="F359" s="188"/>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2" customHeight="1" x14ac:dyDescent="0.2">
      <c r="A360" s="186"/>
      <c r="B360" s="186"/>
      <c r="C360" s="186"/>
      <c r="D360" s="188"/>
      <c r="E360" s="188"/>
      <c r="F360" s="188"/>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2" customHeight="1" x14ac:dyDescent="0.2">
      <c r="A361" s="186"/>
      <c r="B361" s="186"/>
      <c r="C361" s="186"/>
      <c r="D361" s="188"/>
      <c r="E361" s="188"/>
      <c r="F361" s="188"/>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2" customHeight="1" x14ac:dyDescent="0.2">
      <c r="A362" s="186"/>
      <c r="B362" s="186"/>
      <c r="C362" s="186"/>
      <c r="D362" s="188"/>
      <c r="E362" s="188"/>
      <c r="F362" s="188"/>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2" customHeight="1" x14ac:dyDescent="0.2">
      <c r="A363" s="186"/>
      <c r="B363" s="186"/>
      <c r="C363" s="186"/>
      <c r="D363" s="188"/>
      <c r="E363" s="188"/>
      <c r="F363" s="188"/>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2" customHeight="1" x14ac:dyDescent="0.2">
      <c r="A364" s="186"/>
      <c r="B364" s="186"/>
      <c r="C364" s="186"/>
      <c r="D364" s="188"/>
      <c r="E364" s="188"/>
      <c r="F364" s="188"/>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2" customHeight="1" x14ac:dyDescent="0.2">
      <c r="A365" s="186"/>
      <c r="B365" s="186"/>
      <c r="C365" s="186"/>
      <c r="D365" s="188"/>
      <c r="E365" s="188"/>
      <c r="F365" s="188"/>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2" customHeight="1" x14ac:dyDescent="0.2">
      <c r="A366" s="186"/>
      <c r="B366" s="186"/>
      <c r="C366" s="186"/>
      <c r="D366" s="188"/>
      <c r="E366" s="188"/>
      <c r="F366" s="188"/>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2" customHeight="1" x14ac:dyDescent="0.2">
      <c r="A367" s="186"/>
      <c r="B367" s="186"/>
      <c r="C367" s="186"/>
      <c r="D367" s="188"/>
      <c r="E367" s="188"/>
      <c r="F367" s="188"/>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2" customHeight="1" x14ac:dyDescent="0.2">
      <c r="A368" s="186"/>
      <c r="B368" s="186"/>
      <c r="C368" s="186"/>
      <c r="D368" s="188"/>
      <c r="E368" s="188"/>
      <c r="F368" s="188"/>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2" customHeight="1" x14ac:dyDescent="0.2">
      <c r="A369" s="186"/>
      <c r="B369" s="186"/>
      <c r="C369" s="186"/>
      <c r="D369" s="188"/>
      <c r="E369" s="188"/>
      <c r="F369" s="188"/>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2" customHeight="1" x14ac:dyDescent="0.2">
      <c r="A370" s="186"/>
      <c r="B370" s="186"/>
      <c r="C370" s="186"/>
      <c r="D370" s="188"/>
      <c r="E370" s="188"/>
      <c r="F370" s="188"/>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2" customHeight="1" x14ac:dyDescent="0.2">
      <c r="A371" s="186"/>
      <c r="B371" s="186"/>
      <c r="C371" s="186"/>
      <c r="D371" s="188"/>
      <c r="E371" s="188"/>
      <c r="F371" s="188"/>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2" customHeight="1" x14ac:dyDescent="0.2">
      <c r="A372" s="186"/>
      <c r="B372" s="186"/>
      <c r="C372" s="186"/>
      <c r="D372" s="188"/>
      <c r="E372" s="188"/>
      <c r="F372" s="188"/>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2" customHeight="1" x14ac:dyDescent="0.2">
      <c r="A373" s="186"/>
      <c r="B373" s="186"/>
      <c r="C373" s="186"/>
      <c r="D373" s="188"/>
      <c r="E373" s="188"/>
      <c r="F373" s="188"/>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2" customHeight="1" x14ac:dyDescent="0.2">
      <c r="A374" s="186"/>
      <c r="B374" s="186"/>
      <c r="C374" s="186"/>
      <c r="D374" s="188"/>
      <c r="E374" s="188"/>
      <c r="F374" s="188"/>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2" customHeight="1" x14ac:dyDescent="0.2">
      <c r="A375" s="186"/>
      <c r="B375" s="186"/>
      <c r="C375" s="186"/>
      <c r="D375" s="188"/>
      <c r="E375" s="188"/>
      <c r="F375" s="188"/>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2" customHeight="1" x14ac:dyDescent="0.2">
      <c r="A376" s="186"/>
      <c r="B376" s="186"/>
      <c r="C376" s="186"/>
      <c r="D376" s="188"/>
      <c r="E376" s="188"/>
      <c r="F376" s="188"/>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2" customHeight="1" x14ac:dyDescent="0.2">
      <c r="A377" s="186"/>
      <c r="B377" s="186"/>
      <c r="C377" s="186"/>
      <c r="D377" s="188"/>
      <c r="E377" s="188"/>
      <c r="F377" s="188"/>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2" customHeight="1" x14ac:dyDescent="0.2">
      <c r="A378" s="186"/>
      <c r="B378" s="186"/>
      <c r="C378" s="186"/>
      <c r="D378" s="188"/>
      <c r="E378" s="188"/>
      <c r="F378" s="188"/>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2" customHeight="1" x14ac:dyDescent="0.2">
      <c r="A379" s="186"/>
      <c r="B379" s="186"/>
      <c r="C379" s="186"/>
      <c r="D379" s="188"/>
      <c r="E379" s="188"/>
      <c r="F379" s="188"/>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2" customHeight="1" x14ac:dyDescent="0.2">
      <c r="A380" s="186"/>
      <c r="B380" s="186"/>
      <c r="C380" s="186"/>
      <c r="D380" s="188"/>
      <c r="E380" s="188"/>
      <c r="F380" s="188"/>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2" customHeight="1" x14ac:dyDescent="0.2">
      <c r="A381" s="186"/>
      <c r="B381" s="186"/>
      <c r="C381" s="186"/>
      <c r="D381" s="188"/>
      <c r="E381" s="188"/>
      <c r="F381" s="188"/>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2" customHeight="1" x14ac:dyDescent="0.2">
      <c r="A382" s="186"/>
      <c r="B382" s="186"/>
      <c r="C382" s="186"/>
      <c r="D382" s="188"/>
      <c r="E382" s="188"/>
      <c r="F382" s="188"/>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2" customHeight="1" x14ac:dyDescent="0.2">
      <c r="A383" s="186"/>
      <c r="B383" s="186"/>
      <c r="C383" s="186"/>
      <c r="D383" s="188"/>
      <c r="E383" s="188"/>
      <c r="F383" s="188"/>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2" customHeight="1" x14ac:dyDescent="0.2">
      <c r="A384" s="186"/>
      <c r="B384" s="186"/>
      <c r="C384" s="186"/>
      <c r="D384" s="188"/>
      <c r="E384" s="188"/>
      <c r="F384" s="188"/>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2" customHeight="1" x14ac:dyDescent="0.2">
      <c r="A385" s="186"/>
      <c r="B385" s="186"/>
      <c r="C385" s="186"/>
      <c r="D385" s="188"/>
      <c r="E385" s="188"/>
      <c r="F385" s="188"/>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2" customHeight="1" x14ac:dyDescent="0.2">
      <c r="A386" s="186"/>
      <c r="B386" s="186"/>
      <c r="C386" s="186"/>
      <c r="D386" s="188"/>
      <c r="E386" s="188"/>
      <c r="F386" s="188"/>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2" customHeight="1" x14ac:dyDescent="0.2">
      <c r="A387" s="186"/>
      <c r="B387" s="186"/>
      <c r="C387" s="186"/>
      <c r="D387" s="188"/>
      <c r="E387" s="188"/>
      <c r="F387" s="188"/>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2" customHeight="1" x14ac:dyDescent="0.2">
      <c r="A388" s="186"/>
      <c r="B388" s="186"/>
      <c r="C388" s="186"/>
      <c r="D388" s="188"/>
      <c r="E388" s="188"/>
      <c r="F388" s="188"/>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2" customHeight="1" x14ac:dyDescent="0.2">
      <c r="A389" s="186"/>
      <c r="B389" s="186"/>
      <c r="C389" s="186"/>
      <c r="D389" s="188"/>
      <c r="E389" s="188"/>
      <c r="F389" s="188"/>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2" customHeight="1" x14ac:dyDescent="0.2">
      <c r="A390" s="186"/>
      <c r="B390" s="186"/>
      <c r="C390" s="186"/>
      <c r="D390" s="188"/>
      <c r="E390" s="188"/>
      <c r="F390" s="188"/>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2" customHeight="1" x14ac:dyDescent="0.2">
      <c r="A391" s="186"/>
      <c r="B391" s="186"/>
      <c r="C391" s="186"/>
      <c r="D391" s="188"/>
      <c r="E391" s="188"/>
      <c r="F391" s="188"/>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2" customHeight="1" x14ac:dyDescent="0.2">
      <c r="A392" s="186"/>
      <c r="B392" s="186"/>
      <c r="C392" s="186"/>
      <c r="D392" s="188"/>
      <c r="E392" s="188"/>
      <c r="F392" s="188"/>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2" customHeight="1" x14ac:dyDescent="0.2">
      <c r="A393" s="186"/>
      <c r="B393" s="186"/>
      <c r="C393" s="186"/>
      <c r="D393" s="188"/>
      <c r="E393" s="188"/>
      <c r="F393" s="188"/>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2" customHeight="1" x14ac:dyDescent="0.2">
      <c r="A394" s="186"/>
      <c r="B394" s="186"/>
      <c r="C394" s="186"/>
      <c r="D394" s="188"/>
      <c r="E394" s="188"/>
      <c r="F394" s="188"/>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2" customHeight="1" x14ac:dyDescent="0.2">
      <c r="A395" s="186"/>
      <c r="B395" s="186"/>
      <c r="C395" s="186"/>
      <c r="D395" s="188"/>
      <c r="E395" s="188"/>
      <c r="F395" s="188"/>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2" customHeight="1" x14ac:dyDescent="0.2">
      <c r="A396" s="186"/>
      <c r="B396" s="186"/>
      <c r="C396" s="186"/>
      <c r="D396" s="188"/>
      <c r="E396" s="188"/>
      <c r="F396" s="188"/>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2" customHeight="1" x14ac:dyDescent="0.2">
      <c r="A397" s="186"/>
      <c r="B397" s="186"/>
      <c r="C397" s="186"/>
      <c r="D397" s="188"/>
      <c r="E397" s="188"/>
      <c r="F397" s="188"/>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2" customHeight="1" x14ac:dyDescent="0.2">
      <c r="A398" s="186"/>
      <c r="B398" s="186"/>
      <c r="C398" s="186"/>
      <c r="D398" s="188"/>
      <c r="E398" s="188"/>
      <c r="F398" s="188"/>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2" customHeight="1" x14ac:dyDescent="0.2">
      <c r="A399" s="186"/>
      <c r="B399" s="186"/>
      <c r="C399" s="186"/>
      <c r="D399" s="188"/>
      <c r="E399" s="188"/>
      <c r="F399" s="188"/>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2" customHeight="1" x14ac:dyDescent="0.2">
      <c r="A400" s="186"/>
      <c r="B400" s="186"/>
      <c r="C400" s="186"/>
      <c r="D400" s="188"/>
      <c r="E400" s="188"/>
      <c r="F400" s="188"/>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2" customHeight="1" x14ac:dyDescent="0.2">
      <c r="A401" s="186"/>
      <c r="B401" s="186"/>
      <c r="C401" s="186"/>
      <c r="D401" s="188"/>
      <c r="E401" s="188"/>
      <c r="F401" s="188"/>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2" customHeight="1" x14ac:dyDescent="0.2">
      <c r="A402" s="186"/>
      <c r="B402" s="186"/>
      <c r="C402" s="186"/>
      <c r="D402" s="188"/>
      <c r="E402" s="188"/>
      <c r="F402" s="188"/>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2" customHeight="1" x14ac:dyDescent="0.2">
      <c r="A403" s="186"/>
      <c r="B403" s="186"/>
      <c r="C403" s="186"/>
      <c r="D403" s="188"/>
      <c r="E403" s="188"/>
      <c r="F403" s="188"/>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2" customHeight="1" x14ac:dyDescent="0.2">
      <c r="A404" s="186"/>
      <c r="B404" s="186"/>
      <c r="C404" s="186"/>
      <c r="D404" s="188"/>
      <c r="E404" s="188"/>
      <c r="F404" s="188"/>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2" customHeight="1" x14ac:dyDescent="0.2">
      <c r="A405" s="186"/>
      <c r="B405" s="186"/>
      <c r="C405" s="186"/>
      <c r="D405" s="188"/>
      <c r="E405" s="188"/>
      <c r="F405" s="188"/>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2" customHeight="1" x14ac:dyDescent="0.2">
      <c r="A406" s="186"/>
      <c r="B406" s="186"/>
      <c r="C406" s="186"/>
      <c r="D406" s="188"/>
      <c r="E406" s="188"/>
      <c r="F406" s="188"/>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2" customHeight="1" x14ac:dyDescent="0.2">
      <c r="A407" s="186"/>
      <c r="B407" s="186"/>
      <c r="C407" s="186"/>
      <c r="D407" s="188"/>
      <c r="E407" s="188"/>
      <c r="F407" s="188"/>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2" customHeight="1" x14ac:dyDescent="0.2">
      <c r="A408" s="186"/>
      <c r="B408" s="186"/>
      <c r="C408" s="186"/>
      <c r="D408" s="188"/>
      <c r="E408" s="188"/>
      <c r="F408" s="188"/>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2" customHeight="1" x14ac:dyDescent="0.2">
      <c r="A409" s="186"/>
      <c r="B409" s="186"/>
      <c r="C409" s="186"/>
      <c r="D409" s="188"/>
      <c r="E409" s="188"/>
      <c r="F409" s="188"/>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2" customHeight="1" x14ac:dyDescent="0.2">
      <c r="A410" s="186"/>
      <c r="B410" s="186"/>
      <c r="C410" s="186"/>
      <c r="D410" s="188"/>
      <c r="E410" s="188"/>
      <c r="F410" s="188"/>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2" customHeight="1" x14ac:dyDescent="0.2">
      <c r="A411" s="186"/>
      <c r="B411" s="186"/>
      <c r="C411" s="186"/>
      <c r="D411" s="188"/>
      <c r="E411" s="188"/>
      <c r="F411" s="188"/>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2" customHeight="1" x14ac:dyDescent="0.2">
      <c r="A412" s="186"/>
      <c r="B412" s="186"/>
      <c r="C412" s="186"/>
      <c r="D412" s="188"/>
      <c r="E412" s="188"/>
      <c r="F412" s="188"/>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2" customHeight="1" x14ac:dyDescent="0.2">
      <c r="A413" s="186"/>
      <c r="B413" s="186"/>
      <c r="C413" s="186"/>
      <c r="D413" s="188"/>
      <c r="E413" s="188"/>
      <c r="F413" s="188"/>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2" customHeight="1" x14ac:dyDescent="0.2">
      <c r="A414" s="186"/>
      <c r="B414" s="186"/>
      <c r="C414" s="186"/>
      <c r="D414" s="188"/>
      <c r="E414" s="188"/>
      <c r="F414" s="188"/>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2" customHeight="1" x14ac:dyDescent="0.2">
      <c r="A415" s="186"/>
      <c r="B415" s="186"/>
      <c r="C415" s="186"/>
      <c r="D415" s="188"/>
      <c r="E415" s="188"/>
      <c r="F415" s="188"/>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2" customHeight="1" x14ac:dyDescent="0.2">
      <c r="A416" s="186"/>
      <c r="B416" s="186"/>
      <c r="C416" s="186"/>
      <c r="D416" s="188"/>
      <c r="E416" s="188"/>
      <c r="F416" s="188"/>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2" customHeight="1" x14ac:dyDescent="0.2">
      <c r="A417" s="186"/>
      <c r="B417" s="186"/>
      <c r="C417" s="186"/>
      <c r="D417" s="188"/>
      <c r="E417" s="188"/>
      <c r="F417" s="188"/>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2" customHeight="1" x14ac:dyDescent="0.2">
      <c r="A418" s="186"/>
      <c r="B418" s="186"/>
      <c r="C418" s="186"/>
      <c r="D418" s="188"/>
      <c r="E418" s="188"/>
      <c r="F418" s="188"/>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2" customHeight="1" x14ac:dyDescent="0.2">
      <c r="A419" s="186"/>
      <c r="B419" s="186"/>
      <c r="C419" s="186"/>
      <c r="D419" s="188"/>
      <c r="E419" s="188"/>
      <c r="F419" s="188"/>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2" customHeight="1" x14ac:dyDescent="0.2">
      <c r="A420" s="186"/>
      <c r="B420" s="186"/>
      <c r="C420" s="186"/>
      <c r="D420" s="188"/>
      <c r="E420" s="188"/>
      <c r="F420" s="188"/>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2" customHeight="1" x14ac:dyDescent="0.2">
      <c r="A421" s="186"/>
      <c r="B421" s="186"/>
      <c r="C421" s="186"/>
      <c r="D421" s="188"/>
      <c r="E421" s="188"/>
      <c r="F421" s="188"/>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2" customHeight="1" x14ac:dyDescent="0.2">
      <c r="A422" s="186"/>
      <c r="B422" s="186"/>
      <c r="C422" s="186"/>
      <c r="D422" s="188"/>
      <c r="E422" s="188"/>
      <c r="F422" s="188"/>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2" customHeight="1" x14ac:dyDescent="0.2">
      <c r="A423" s="186"/>
      <c r="B423" s="186"/>
      <c r="C423" s="186"/>
      <c r="D423" s="188"/>
      <c r="E423" s="188"/>
      <c r="F423" s="188"/>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2" customHeight="1" x14ac:dyDescent="0.2">
      <c r="A424" s="186"/>
      <c r="B424" s="186"/>
      <c r="C424" s="186"/>
      <c r="D424" s="188"/>
      <c r="E424" s="188"/>
      <c r="F424" s="188"/>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2" customHeight="1" x14ac:dyDescent="0.2">
      <c r="A425" s="186"/>
      <c r="B425" s="186"/>
      <c r="C425" s="186"/>
      <c r="D425" s="188"/>
      <c r="E425" s="188"/>
      <c r="F425" s="188"/>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2" customHeight="1" x14ac:dyDescent="0.2">
      <c r="A426" s="186"/>
      <c r="B426" s="186"/>
      <c r="C426" s="186"/>
      <c r="D426" s="188"/>
      <c r="E426" s="188"/>
      <c r="F426" s="188"/>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2" customHeight="1" x14ac:dyDescent="0.2">
      <c r="A427" s="186"/>
      <c r="B427" s="186"/>
      <c r="C427" s="186"/>
      <c r="D427" s="188"/>
      <c r="E427" s="188"/>
      <c r="F427" s="188"/>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2" customHeight="1" x14ac:dyDescent="0.2">
      <c r="A428" s="186"/>
      <c r="B428" s="186"/>
      <c r="C428" s="186"/>
      <c r="D428" s="188"/>
      <c r="E428" s="188"/>
      <c r="F428" s="188"/>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2" customHeight="1" x14ac:dyDescent="0.2">
      <c r="A429" s="186"/>
      <c r="B429" s="186"/>
      <c r="C429" s="186"/>
      <c r="D429" s="188"/>
      <c r="E429" s="188"/>
      <c r="F429" s="188"/>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2" customHeight="1" x14ac:dyDescent="0.2">
      <c r="A430" s="186"/>
      <c r="B430" s="186"/>
      <c r="C430" s="186"/>
      <c r="D430" s="188"/>
      <c r="E430" s="188"/>
      <c r="F430" s="188"/>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2" customHeight="1" x14ac:dyDescent="0.2">
      <c r="A431" s="186"/>
      <c r="B431" s="186"/>
      <c r="C431" s="186"/>
      <c r="D431" s="188"/>
      <c r="E431" s="188"/>
      <c r="F431" s="188"/>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2" customHeight="1" x14ac:dyDescent="0.2">
      <c r="A432" s="186"/>
      <c r="B432" s="186"/>
      <c r="C432" s="186"/>
      <c r="D432" s="188"/>
      <c r="E432" s="188"/>
      <c r="F432" s="188"/>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2" customHeight="1" x14ac:dyDescent="0.2">
      <c r="A433" s="186"/>
      <c r="B433" s="186"/>
      <c r="C433" s="186"/>
      <c r="D433" s="188"/>
      <c r="E433" s="188"/>
      <c r="F433" s="188"/>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2" customHeight="1" x14ac:dyDescent="0.2">
      <c r="A434" s="186"/>
      <c r="B434" s="186"/>
      <c r="C434" s="186"/>
      <c r="D434" s="188"/>
      <c r="E434" s="188"/>
      <c r="F434" s="188"/>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2" customHeight="1" x14ac:dyDescent="0.2">
      <c r="A435" s="186"/>
      <c r="B435" s="186"/>
      <c r="C435" s="186"/>
      <c r="D435" s="188"/>
      <c r="E435" s="188"/>
      <c r="F435" s="188"/>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2" customHeight="1" x14ac:dyDescent="0.2">
      <c r="A436" s="186"/>
      <c r="B436" s="186"/>
      <c r="C436" s="186"/>
      <c r="D436" s="188"/>
      <c r="E436" s="188"/>
      <c r="F436" s="188"/>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2" customHeight="1" x14ac:dyDescent="0.2">
      <c r="A437" s="186"/>
      <c r="B437" s="186"/>
      <c r="C437" s="186"/>
      <c r="D437" s="188"/>
      <c r="E437" s="188"/>
      <c r="F437" s="188"/>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2" customHeight="1" x14ac:dyDescent="0.2">
      <c r="A438" s="186"/>
      <c r="B438" s="186"/>
      <c r="C438" s="186"/>
      <c r="D438" s="188"/>
      <c r="E438" s="188"/>
      <c r="F438" s="188"/>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2" customHeight="1" x14ac:dyDescent="0.2">
      <c r="A439" s="186"/>
      <c r="B439" s="186"/>
      <c r="C439" s="186"/>
      <c r="D439" s="188"/>
      <c r="E439" s="188"/>
      <c r="F439" s="188"/>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2" customHeight="1" x14ac:dyDescent="0.2">
      <c r="A440" s="186"/>
      <c r="B440" s="186"/>
      <c r="C440" s="186"/>
      <c r="D440" s="188"/>
      <c r="E440" s="188"/>
      <c r="F440" s="188"/>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2" customHeight="1" x14ac:dyDescent="0.2">
      <c r="A441" s="186"/>
      <c r="B441" s="186"/>
      <c r="C441" s="186"/>
      <c r="D441" s="188"/>
      <c r="E441" s="188"/>
      <c r="F441" s="188"/>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2" customHeight="1" x14ac:dyDescent="0.2">
      <c r="A442" s="186"/>
      <c r="B442" s="186"/>
      <c r="C442" s="186"/>
      <c r="D442" s="188"/>
      <c r="E442" s="188"/>
      <c r="F442" s="188"/>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2" customHeight="1" x14ac:dyDescent="0.2">
      <c r="A443" s="186"/>
      <c r="B443" s="186"/>
      <c r="C443" s="186"/>
      <c r="D443" s="188"/>
      <c r="E443" s="188"/>
      <c r="F443" s="188"/>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2" customHeight="1" x14ac:dyDescent="0.2">
      <c r="A444" s="186"/>
      <c r="B444" s="186"/>
      <c r="C444" s="186"/>
      <c r="D444" s="188"/>
      <c r="E444" s="188"/>
      <c r="F444" s="188"/>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2" customHeight="1" x14ac:dyDescent="0.2">
      <c r="A445" s="186"/>
      <c r="B445" s="186"/>
      <c r="C445" s="186"/>
      <c r="D445" s="188"/>
      <c r="E445" s="188"/>
      <c r="F445" s="188"/>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2" customHeight="1" x14ac:dyDescent="0.2">
      <c r="A446" s="186"/>
      <c r="B446" s="186"/>
      <c r="C446" s="186"/>
      <c r="D446" s="188"/>
      <c r="E446" s="188"/>
      <c r="F446" s="188"/>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2" customHeight="1" x14ac:dyDescent="0.2">
      <c r="A447" s="186"/>
      <c r="B447" s="186"/>
      <c r="C447" s="186"/>
      <c r="D447" s="188"/>
      <c r="E447" s="188"/>
      <c r="F447" s="188"/>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2" customHeight="1" x14ac:dyDescent="0.2">
      <c r="A448" s="186"/>
      <c r="B448" s="186"/>
      <c r="C448" s="186"/>
      <c r="D448" s="188"/>
      <c r="E448" s="188"/>
      <c r="F448" s="188"/>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2" customHeight="1" x14ac:dyDescent="0.2">
      <c r="A449" s="186"/>
      <c r="B449" s="186"/>
      <c r="C449" s="186"/>
      <c r="D449" s="188"/>
      <c r="E449" s="188"/>
      <c r="F449" s="188"/>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2" customHeight="1" x14ac:dyDescent="0.2">
      <c r="A450" s="186"/>
      <c r="B450" s="186"/>
      <c r="C450" s="186"/>
      <c r="D450" s="188"/>
      <c r="E450" s="188"/>
      <c r="F450" s="188"/>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2" customHeight="1" x14ac:dyDescent="0.2">
      <c r="A451" s="186"/>
      <c r="B451" s="186"/>
      <c r="C451" s="186"/>
      <c r="D451" s="188"/>
      <c r="E451" s="188"/>
      <c r="F451" s="188"/>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2" customHeight="1" x14ac:dyDescent="0.2">
      <c r="A452" s="186"/>
      <c r="B452" s="186"/>
      <c r="C452" s="186"/>
      <c r="D452" s="188"/>
      <c r="E452" s="188"/>
      <c r="F452" s="188"/>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2" customHeight="1" x14ac:dyDescent="0.2">
      <c r="A453" s="186"/>
      <c r="B453" s="186"/>
      <c r="C453" s="186"/>
      <c r="D453" s="188"/>
      <c r="E453" s="188"/>
      <c r="F453" s="188"/>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2" customHeight="1" x14ac:dyDescent="0.2">
      <c r="A454" s="186"/>
      <c r="B454" s="186"/>
      <c r="C454" s="186"/>
      <c r="D454" s="188"/>
      <c r="E454" s="188"/>
      <c r="F454" s="188"/>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2" customHeight="1" x14ac:dyDescent="0.2">
      <c r="A455" s="186"/>
      <c r="B455" s="186"/>
      <c r="C455" s="186"/>
      <c r="D455" s="188"/>
      <c r="E455" s="188"/>
      <c r="F455" s="188"/>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2" customHeight="1" x14ac:dyDescent="0.2">
      <c r="A456" s="186"/>
      <c r="B456" s="186"/>
      <c r="C456" s="186"/>
      <c r="D456" s="188"/>
      <c r="E456" s="188"/>
      <c r="F456" s="188"/>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2" customHeight="1" x14ac:dyDescent="0.2">
      <c r="A457" s="186"/>
      <c r="B457" s="186"/>
      <c r="C457" s="186"/>
      <c r="D457" s="188"/>
      <c r="E457" s="188"/>
      <c r="F457" s="188"/>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2" customHeight="1" x14ac:dyDescent="0.2">
      <c r="A458" s="186"/>
      <c r="B458" s="186"/>
      <c r="C458" s="186"/>
      <c r="D458" s="188"/>
      <c r="E458" s="188"/>
      <c r="F458" s="188"/>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2" customHeight="1" x14ac:dyDescent="0.2">
      <c r="A459" s="186"/>
      <c r="B459" s="186"/>
      <c r="C459" s="186"/>
      <c r="D459" s="188"/>
      <c r="E459" s="188"/>
      <c r="F459" s="188"/>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2" customHeight="1" x14ac:dyDescent="0.2">
      <c r="A460" s="186"/>
      <c r="B460" s="186"/>
      <c r="C460" s="186"/>
      <c r="D460" s="188"/>
      <c r="E460" s="188"/>
      <c r="F460" s="188"/>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2" customHeight="1" x14ac:dyDescent="0.2">
      <c r="A461" s="186"/>
      <c r="B461" s="186"/>
      <c r="C461" s="186"/>
      <c r="D461" s="188"/>
      <c r="E461" s="188"/>
      <c r="F461" s="188"/>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2" customHeight="1" x14ac:dyDescent="0.2">
      <c r="A462" s="186"/>
      <c r="B462" s="186"/>
      <c r="C462" s="186"/>
      <c r="D462" s="188"/>
      <c r="E462" s="188"/>
      <c r="F462" s="188"/>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2" customHeight="1" x14ac:dyDescent="0.2">
      <c r="A463" s="186"/>
      <c r="B463" s="186"/>
      <c r="C463" s="186"/>
      <c r="D463" s="188"/>
      <c r="E463" s="188"/>
      <c r="F463" s="188"/>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2" customHeight="1" x14ac:dyDescent="0.2">
      <c r="A464" s="186"/>
      <c r="B464" s="186"/>
      <c r="C464" s="186"/>
      <c r="D464" s="188"/>
      <c r="E464" s="188"/>
      <c r="F464" s="188"/>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2" customHeight="1" x14ac:dyDescent="0.2">
      <c r="A465" s="186"/>
      <c r="B465" s="186"/>
      <c r="C465" s="186"/>
      <c r="D465" s="188"/>
      <c r="E465" s="188"/>
      <c r="F465" s="188"/>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2" customHeight="1" x14ac:dyDescent="0.2">
      <c r="A466" s="186"/>
      <c r="B466" s="186"/>
      <c r="C466" s="186"/>
      <c r="D466" s="188"/>
      <c r="E466" s="188"/>
      <c r="F466" s="188"/>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2" customHeight="1" x14ac:dyDescent="0.2">
      <c r="A467" s="186"/>
      <c r="B467" s="186"/>
      <c r="C467" s="186"/>
      <c r="D467" s="188"/>
      <c r="E467" s="188"/>
      <c r="F467" s="188"/>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2" customHeight="1" x14ac:dyDescent="0.2">
      <c r="A468" s="186"/>
      <c r="B468" s="186"/>
      <c r="C468" s="186"/>
      <c r="D468" s="188"/>
      <c r="E468" s="188"/>
      <c r="F468" s="188"/>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2" customHeight="1" x14ac:dyDescent="0.2">
      <c r="A469" s="186"/>
      <c r="B469" s="186"/>
      <c r="C469" s="186"/>
      <c r="D469" s="188"/>
      <c r="E469" s="188"/>
      <c r="F469" s="188"/>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2" customHeight="1" x14ac:dyDescent="0.2">
      <c r="A470" s="186"/>
      <c r="B470" s="186"/>
      <c r="C470" s="186"/>
      <c r="D470" s="188"/>
      <c r="E470" s="188"/>
      <c r="F470" s="188"/>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2" customHeight="1" x14ac:dyDescent="0.2">
      <c r="A471" s="186"/>
      <c r="B471" s="186"/>
      <c r="C471" s="186"/>
      <c r="D471" s="188"/>
      <c r="E471" s="188"/>
      <c r="F471" s="188"/>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2" customHeight="1" x14ac:dyDescent="0.2">
      <c r="A472" s="186"/>
      <c r="B472" s="186"/>
      <c r="C472" s="186"/>
      <c r="D472" s="188"/>
      <c r="E472" s="188"/>
      <c r="F472" s="188"/>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2" customHeight="1" x14ac:dyDescent="0.2">
      <c r="A473" s="186"/>
      <c r="B473" s="186"/>
      <c r="C473" s="186"/>
      <c r="D473" s="188"/>
      <c r="E473" s="188"/>
      <c r="F473" s="188"/>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2" customHeight="1" x14ac:dyDescent="0.2">
      <c r="A474" s="186"/>
      <c r="B474" s="186"/>
      <c r="C474" s="186"/>
      <c r="D474" s="188"/>
      <c r="E474" s="188"/>
      <c r="F474" s="188"/>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2" customHeight="1" x14ac:dyDescent="0.2">
      <c r="A475" s="186"/>
      <c r="B475" s="186"/>
      <c r="C475" s="186"/>
      <c r="D475" s="188"/>
      <c r="E475" s="188"/>
      <c r="F475" s="188"/>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2" customHeight="1" x14ac:dyDescent="0.2">
      <c r="A476" s="186"/>
      <c r="B476" s="186"/>
      <c r="C476" s="186"/>
      <c r="D476" s="188"/>
      <c r="E476" s="188"/>
      <c r="F476" s="188"/>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2" customHeight="1" x14ac:dyDescent="0.2">
      <c r="A477" s="186"/>
      <c r="B477" s="186"/>
      <c r="C477" s="186"/>
      <c r="D477" s="188"/>
      <c r="E477" s="188"/>
      <c r="F477" s="188"/>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2" customHeight="1" x14ac:dyDescent="0.2">
      <c r="A478" s="186"/>
      <c r="B478" s="186"/>
      <c r="C478" s="186"/>
      <c r="D478" s="188"/>
      <c r="E478" s="188"/>
      <c r="F478" s="188"/>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2" customHeight="1" x14ac:dyDescent="0.2">
      <c r="A479" s="186"/>
      <c r="B479" s="186"/>
      <c r="C479" s="186"/>
      <c r="D479" s="188"/>
      <c r="E479" s="188"/>
      <c r="F479" s="188"/>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2" customHeight="1" x14ac:dyDescent="0.2">
      <c r="A480" s="186"/>
      <c r="B480" s="186"/>
      <c r="C480" s="186"/>
      <c r="D480" s="188"/>
      <c r="E480" s="188"/>
      <c r="F480" s="188"/>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2" customHeight="1" x14ac:dyDescent="0.2">
      <c r="A481" s="186"/>
      <c r="B481" s="186"/>
      <c r="C481" s="186"/>
      <c r="D481" s="188"/>
      <c r="E481" s="188"/>
      <c r="F481" s="188"/>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2" customHeight="1" x14ac:dyDescent="0.2">
      <c r="A482" s="186"/>
      <c r="B482" s="186"/>
      <c r="C482" s="186"/>
      <c r="D482" s="188"/>
      <c r="E482" s="188"/>
      <c r="F482" s="188"/>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2" customHeight="1" x14ac:dyDescent="0.2">
      <c r="A483" s="186"/>
      <c r="B483" s="186"/>
      <c r="C483" s="186"/>
      <c r="D483" s="188"/>
      <c r="E483" s="188"/>
      <c r="F483" s="188"/>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2" customHeight="1" x14ac:dyDescent="0.2">
      <c r="A484" s="186"/>
      <c r="B484" s="186"/>
      <c r="C484" s="186"/>
      <c r="D484" s="188"/>
      <c r="E484" s="188"/>
      <c r="F484" s="188"/>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2" customHeight="1" x14ac:dyDescent="0.2">
      <c r="A485" s="186"/>
      <c r="B485" s="186"/>
      <c r="C485" s="186"/>
      <c r="D485" s="188"/>
      <c r="E485" s="188"/>
      <c r="F485" s="188"/>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2" customHeight="1" x14ac:dyDescent="0.2">
      <c r="A486" s="186"/>
      <c r="B486" s="186"/>
      <c r="C486" s="186"/>
      <c r="D486" s="188"/>
      <c r="E486" s="188"/>
      <c r="F486" s="188"/>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2" customHeight="1" x14ac:dyDescent="0.2">
      <c r="A487" s="186"/>
      <c r="B487" s="186"/>
      <c r="C487" s="186"/>
      <c r="D487" s="188"/>
      <c r="E487" s="188"/>
      <c r="F487" s="188"/>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2" customHeight="1" x14ac:dyDescent="0.2">
      <c r="A488" s="186"/>
      <c r="B488" s="186"/>
      <c r="C488" s="186"/>
      <c r="D488" s="188"/>
      <c r="E488" s="188"/>
      <c r="F488" s="188"/>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2" customHeight="1" x14ac:dyDescent="0.2">
      <c r="A489" s="186"/>
      <c r="B489" s="186"/>
      <c r="C489" s="186"/>
      <c r="D489" s="188"/>
      <c r="E489" s="188"/>
      <c r="F489" s="188"/>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2" customHeight="1" x14ac:dyDescent="0.2">
      <c r="A490" s="186"/>
      <c r="B490" s="186"/>
      <c r="C490" s="186"/>
      <c r="D490" s="188"/>
      <c r="E490" s="188"/>
      <c r="F490" s="188"/>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2" customHeight="1" x14ac:dyDescent="0.2">
      <c r="A491" s="186"/>
      <c r="B491" s="186"/>
      <c r="C491" s="186"/>
      <c r="D491" s="188"/>
      <c r="E491" s="188"/>
      <c r="F491" s="188"/>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2" customHeight="1" x14ac:dyDescent="0.2">
      <c r="A492" s="186"/>
      <c r="B492" s="186"/>
      <c r="C492" s="186"/>
      <c r="D492" s="188"/>
      <c r="E492" s="188"/>
      <c r="F492" s="188"/>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2" customHeight="1" x14ac:dyDescent="0.2">
      <c r="A493" s="186"/>
      <c r="B493" s="186"/>
      <c r="C493" s="186"/>
      <c r="D493" s="188"/>
      <c r="E493" s="188"/>
      <c r="F493" s="188"/>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2" customHeight="1" x14ac:dyDescent="0.2">
      <c r="A494" s="186"/>
      <c r="B494" s="186"/>
      <c r="C494" s="186"/>
      <c r="D494" s="188"/>
      <c r="E494" s="188"/>
      <c r="F494" s="188"/>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2" customHeight="1" x14ac:dyDescent="0.2">
      <c r="A495" s="186"/>
      <c r="B495" s="186"/>
      <c r="C495" s="186"/>
      <c r="D495" s="188"/>
      <c r="E495" s="188"/>
      <c r="F495" s="188"/>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2" customHeight="1" x14ac:dyDescent="0.2">
      <c r="A496" s="186"/>
      <c r="B496" s="186"/>
      <c r="C496" s="186"/>
      <c r="D496" s="188"/>
      <c r="E496" s="188"/>
      <c r="F496" s="188"/>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2" customHeight="1" x14ac:dyDescent="0.2">
      <c r="A497" s="186"/>
      <c r="B497" s="186"/>
      <c r="C497" s="186"/>
      <c r="D497" s="188"/>
      <c r="E497" s="188"/>
      <c r="F497" s="188"/>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2" customHeight="1" x14ac:dyDescent="0.2">
      <c r="A498" s="186"/>
      <c r="B498" s="186"/>
      <c r="C498" s="186"/>
      <c r="D498" s="188"/>
      <c r="E498" s="188"/>
      <c r="F498" s="188"/>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2" customHeight="1" x14ac:dyDescent="0.2">
      <c r="A499" s="186"/>
      <c r="B499" s="186"/>
      <c r="C499" s="186"/>
      <c r="D499" s="188"/>
      <c r="E499" s="188"/>
      <c r="F499" s="188"/>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2" customHeight="1" x14ac:dyDescent="0.2">
      <c r="A500" s="186"/>
      <c r="B500" s="186"/>
      <c r="C500" s="186"/>
      <c r="D500" s="188"/>
      <c r="E500" s="188"/>
      <c r="F500" s="188"/>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2" customHeight="1" x14ac:dyDescent="0.2">
      <c r="A501" s="186"/>
      <c r="B501" s="186"/>
      <c r="C501" s="186"/>
      <c r="D501" s="188"/>
      <c r="E501" s="188"/>
      <c r="F501" s="188"/>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2" customHeight="1" x14ac:dyDescent="0.2">
      <c r="A502" s="186"/>
      <c r="B502" s="186"/>
      <c r="C502" s="186"/>
      <c r="D502" s="188"/>
      <c r="E502" s="188"/>
      <c r="F502" s="188"/>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2" customHeight="1" x14ac:dyDescent="0.2">
      <c r="A503" s="186"/>
      <c r="B503" s="186"/>
      <c r="C503" s="186"/>
      <c r="D503" s="188"/>
      <c r="E503" s="188"/>
      <c r="F503" s="188"/>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2" customHeight="1" x14ac:dyDescent="0.2">
      <c r="A504" s="186"/>
      <c r="B504" s="186"/>
      <c r="C504" s="186"/>
      <c r="D504" s="188"/>
      <c r="E504" s="188"/>
      <c r="F504" s="188"/>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2" customHeight="1" x14ac:dyDescent="0.2">
      <c r="A505" s="186"/>
      <c r="B505" s="186"/>
      <c r="C505" s="186"/>
      <c r="D505" s="188"/>
      <c r="E505" s="188"/>
      <c r="F505" s="188"/>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2" customHeight="1" x14ac:dyDescent="0.2">
      <c r="A506" s="186"/>
      <c r="B506" s="186"/>
      <c r="C506" s="186"/>
      <c r="D506" s="188"/>
      <c r="E506" s="188"/>
      <c r="F506" s="188"/>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2" customHeight="1" x14ac:dyDescent="0.2">
      <c r="A507" s="186"/>
      <c r="B507" s="186"/>
      <c r="C507" s="186"/>
      <c r="D507" s="188"/>
      <c r="E507" s="188"/>
      <c r="F507" s="188"/>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2" customHeight="1" x14ac:dyDescent="0.2">
      <c r="A508" s="186"/>
      <c r="B508" s="186"/>
      <c r="C508" s="186"/>
      <c r="D508" s="188"/>
      <c r="E508" s="188"/>
      <c r="F508" s="188"/>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2" customHeight="1" x14ac:dyDescent="0.2">
      <c r="A509" s="186"/>
      <c r="B509" s="186"/>
      <c r="C509" s="186"/>
      <c r="D509" s="188"/>
      <c r="E509" s="188"/>
      <c r="F509" s="188"/>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2" customHeight="1" x14ac:dyDescent="0.2">
      <c r="A510" s="186"/>
      <c r="B510" s="186"/>
      <c r="C510" s="186"/>
      <c r="D510" s="188"/>
      <c r="E510" s="188"/>
      <c r="F510" s="188"/>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2" customHeight="1" x14ac:dyDescent="0.2">
      <c r="A511" s="186"/>
      <c r="B511" s="186"/>
      <c r="C511" s="186"/>
      <c r="D511" s="188"/>
      <c r="E511" s="188"/>
      <c r="F511" s="188"/>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2" customHeight="1" x14ac:dyDescent="0.2">
      <c r="A512" s="186"/>
      <c r="B512" s="186"/>
      <c r="C512" s="186"/>
      <c r="D512" s="188"/>
      <c r="E512" s="188"/>
      <c r="F512" s="188"/>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2" customHeight="1" x14ac:dyDescent="0.2">
      <c r="A513" s="186"/>
      <c r="B513" s="186"/>
      <c r="C513" s="186"/>
      <c r="D513" s="188"/>
      <c r="E513" s="188"/>
      <c r="F513" s="188"/>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2" customHeight="1" x14ac:dyDescent="0.2">
      <c r="A514" s="186"/>
      <c r="B514" s="186"/>
      <c r="C514" s="186"/>
      <c r="D514" s="188"/>
      <c r="E514" s="188"/>
      <c r="F514" s="188"/>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2" customHeight="1" x14ac:dyDescent="0.2">
      <c r="A515" s="186"/>
      <c r="B515" s="186"/>
      <c r="C515" s="186"/>
      <c r="D515" s="188"/>
      <c r="E515" s="188"/>
      <c r="F515" s="188"/>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2" customHeight="1" x14ac:dyDescent="0.2">
      <c r="A516" s="186"/>
      <c r="B516" s="186"/>
      <c r="C516" s="186"/>
      <c r="D516" s="188"/>
      <c r="E516" s="188"/>
      <c r="F516" s="188"/>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2" customHeight="1" x14ac:dyDescent="0.2">
      <c r="A517" s="186"/>
      <c r="B517" s="186"/>
      <c r="C517" s="186"/>
      <c r="D517" s="188"/>
      <c r="E517" s="188"/>
      <c r="F517" s="188"/>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2" customHeight="1" x14ac:dyDescent="0.2">
      <c r="A518" s="186"/>
      <c r="B518" s="186"/>
      <c r="C518" s="186"/>
      <c r="D518" s="188"/>
      <c r="E518" s="188"/>
      <c r="F518" s="188"/>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2" customHeight="1" x14ac:dyDescent="0.2">
      <c r="A519" s="186"/>
      <c r="B519" s="186"/>
      <c r="C519" s="186"/>
      <c r="D519" s="188"/>
      <c r="E519" s="188"/>
      <c r="F519" s="188"/>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2" customHeight="1" x14ac:dyDescent="0.2">
      <c r="A520" s="186"/>
      <c r="B520" s="186"/>
      <c r="C520" s="186"/>
      <c r="D520" s="188"/>
      <c r="E520" s="188"/>
      <c r="F520" s="188"/>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2" customHeight="1" x14ac:dyDescent="0.2">
      <c r="A521" s="186"/>
      <c r="B521" s="186"/>
      <c r="C521" s="186"/>
      <c r="D521" s="188"/>
      <c r="E521" s="188"/>
      <c r="F521" s="188"/>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2" customHeight="1" x14ac:dyDescent="0.2">
      <c r="A522" s="186"/>
      <c r="B522" s="186"/>
      <c r="C522" s="186"/>
      <c r="D522" s="188"/>
      <c r="E522" s="188"/>
      <c r="F522" s="188"/>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2" customHeight="1" x14ac:dyDescent="0.2">
      <c r="A523" s="186"/>
      <c r="B523" s="186"/>
      <c r="C523" s="186"/>
      <c r="D523" s="188"/>
      <c r="E523" s="188"/>
      <c r="F523" s="188"/>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2" customHeight="1" x14ac:dyDescent="0.2">
      <c r="A524" s="186"/>
      <c r="B524" s="186"/>
      <c r="C524" s="186"/>
      <c r="D524" s="188"/>
      <c r="E524" s="188"/>
      <c r="F524" s="188"/>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2" customHeight="1" x14ac:dyDescent="0.2">
      <c r="A525" s="186"/>
      <c r="B525" s="186"/>
      <c r="C525" s="186"/>
      <c r="D525" s="188"/>
      <c r="E525" s="188"/>
      <c r="F525" s="188"/>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2" customHeight="1" x14ac:dyDescent="0.2">
      <c r="A526" s="186"/>
      <c r="B526" s="186"/>
      <c r="C526" s="186"/>
      <c r="D526" s="188"/>
      <c r="E526" s="188"/>
      <c r="F526" s="188"/>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2" customHeight="1" x14ac:dyDescent="0.2">
      <c r="A527" s="186"/>
      <c r="B527" s="186"/>
      <c r="C527" s="186"/>
      <c r="D527" s="188"/>
      <c r="E527" s="188"/>
      <c r="F527" s="188"/>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2" customHeight="1" x14ac:dyDescent="0.2">
      <c r="A528" s="186"/>
      <c r="B528" s="186"/>
      <c r="C528" s="186"/>
      <c r="D528" s="188"/>
      <c r="E528" s="188"/>
      <c r="F528" s="188"/>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2" customHeight="1" x14ac:dyDescent="0.2">
      <c r="A529" s="186"/>
      <c r="B529" s="186"/>
      <c r="C529" s="186"/>
      <c r="D529" s="188"/>
      <c r="E529" s="188"/>
      <c r="F529" s="188"/>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2" customHeight="1" x14ac:dyDescent="0.2">
      <c r="A530" s="186"/>
      <c r="B530" s="186"/>
      <c r="C530" s="186"/>
      <c r="D530" s="188"/>
      <c r="E530" s="188"/>
      <c r="F530" s="188"/>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2" customHeight="1" x14ac:dyDescent="0.2">
      <c r="A531" s="186"/>
      <c r="B531" s="186"/>
      <c r="C531" s="186"/>
      <c r="D531" s="188"/>
      <c r="E531" s="188"/>
      <c r="F531" s="188"/>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2" customHeight="1" x14ac:dyDescent="0.2">
      <c r="A532" s="186"/>
      <c r="B532" s="186"/>
      <c r="C532" s="186"/>
      <c r="D532" s="188"/>
      <c r="E532" s="188"/>
      <c r="F532" s="188"/>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2" customHeight="1" x14ac:dyDescent="0.2">
      <c r="A533" s="186"/>
      <c r="B533" s="186"/>
      <c r="C533" s="186"/>
      <c r="D533" s="188"/>
      <c r="E533" s="188"/>
      <c r="F533" s="188"/>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2" customHeight="1" x14ac:dyDescent="0.2">
      <c r="A534" s="186"/>
      <c r="B534" s="186"/>
      <c r="C534" s="186"/>
      <c r="D534" s="188"/>
      <c r="E534" s="188"/>
      <c r="F534" s="188"/>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2" customHeight="1" x14ac:dyDescent="0.2">
      <c r="A535" s="186"/>
      <c r="B535" s="186"/>
      <c r="C535" s="186"/>
      <c r="D535" s="188"/>
      <c r="E535" s="188"/>
      <c r="F535" s="188"/>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2" customHeight="1" x14ac:dyDescent="0.2">
      <c r="A536" s="186"/>
      <c r="B536" s="186"/>
      <c r="C536" s="186"/>
      <c r="D536" s="188"/>
      <c r="E536" s="188"/>
      <c r="F536" s="188"/>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2" customHeight="1" x14ac:dyDescent="0.2">
      <c r="A537" s="186"/>
      <c r="B537" s="186"/>
      <c r="C537" s="186"/>
      <c r="D537" s="188"/>
      <c r="E537" s="188"/>
      <c r="F537" s="188"/>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2" customHeight="1" x14ac:dyDescent="0.2">
      <c r="A538" s="186"/>
      <c r="B538" s="186"/>
      <c r="C538" s="186"/>
      <c r="D538" s="188"/>
      <c r="E538" s="188"/>
      <c r="F538" s="188"/>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2" customHeight="1" x14ac:dyDescent="0.2">
      <c r="A539" s="186"/>
      <c r="B539" s="186"/>
      <c r="C539" s="186"/>
      <c r="D539" s="188"/>
      <c r="E539" s="188"/>
      <c r="F539" s="188"/>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2" customHeight="1" x14ac:dyDescent="0.2">
      <c r="A540" s="186"/>
      <c r="B540" s="186"/>
      <c r="C540" s="186"/>
      <c r="D540" s="188"/>
      <c r="E540" s="188"/>
      <c r="F540" s="188"/>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2" customHeight="1" x14ac:dyDescent="0.2">
      <c r="A541" s="186"/>
      <c r="B541" s="186"/>
      <c r="C541" s="186"/>
      <c r="D541" s="188"/>
      <c r="E541" s="188"/>
      <c r="F541" s="188"/>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2" customHeight="1" x14ac:dyDescent="0.2">
      <c r="A542" s="186"/>
      <c r="B542" s="186"/>
      <c r="C542" s="186"/>
      <c r="D542" s="188"/>
      <c r="E542" s="188"/>
      <c r="F542" s="188"/>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2" customHeight="1" x14ac:dyDescent="0.2">
      <c r="A543" s="186"/>
      <c r="B543" s="186"/>
      <c r="C543" s="186"/>
      <c r="D543" s="188"/>
      <c r="E543" s="188"/>
      <c r="F543" s="188"/>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2" customHeight="1" x14ac:dyDescent="0.2">
      <c r="A544" s="186"/>
      <c r="B544" s="186"/>
      <c r="C544" s="186"/>
      <c r="D544" s="188"/>
      <c r="E544" s="188"/>
      <c r="F544" s="188"/>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2" customHeight="1" x14ac:dyDescent="0.2">
      <c r="A545" s="186"/>
      <c r="B545" s="186"/>
      <c r="C545" s="186"/>
      <c r="D545" s="188"/>
      <c r="E545" s="188"/>
      <c r="F545" s="188"/>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2" customHeight="1" x14ac:dyDescent="0.2">
      <c r="A546" s="186"/>
      <c r="B546" s="186"/>
      <c r="C546" s="186"/>
      <c r="D546" s="188"/>
      <c r="E546" s="188"/>
      <c r="F546" s="188"/>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2" customHeight="1" x14ac:dyDescent="0.2">
      <c r="A547" s="186"/>
      <c r="B547" s="186"/>
      <c r="C547" s="186"/>
      <c r="D547" s="188"/>
      <c r="E547" s="188"/>
      <c r="F547" s="188"/>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2" customHeight="1" x14ac:dyDescent="0.2">
      <c r="A548" s="186"/>
      <c r="B548" s="186"/>
      <c r="C548" s="186"/>
      <c r="D548" s="188"/>
      <c r="E548" s="188"/>
      <c r="F548" s="188"/>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2" customHeight="1" x14ac:dyDescent="0.2">
      <c r="A549" s="186"/>
      <c r="B549" s="186"/>
      <c r="C549" s="186"/>
      <c r="D549" s="188"/>
      <c r="E549" s="188"/>
      <c r="F549" s="188"/>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2" customHeight="1" x14ac:dyDescent="0.2">
      <c r="A550" s="186"/>
      <c r="B550" s="186"/>
      <c r="C550" s="186"/>
      <c r="D550" s="188"/>
      <c r="E550" s="188"/>
      <c r="F550" s="188"/>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2" customHeight="1" x14ac:dyDescent="0.2">
      <c r="A551" s="186"/>
      <c r="B551" s="186"/>
      <c r="C551" s="186"/>
      <c r="D551" s="188"/>
      <c r="E551" s="188"/>
      <c r="F551" s="188"/>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2" customHeight="1" x14ac:dyDescent="0.2">
      <c r="A552" s="186"/>
      <c r="B552" s="186"/>
      <c r="C552" s="186"/>
      <c r="D552" s="188"/>
      <c r="E552" s="188"/>
      <c r="F552" s="188"/>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2" customHeight="1" x14ac:dyDescent="0.2">
      <c r="A553" s="186"/>
      <c r="B553" s="186"/>
      <c r="C553" s="186"/>
      <c r="D553" s="188"/>
      <c r="E553" s="188"/>
      <c r="F553" s="188"/>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2" customHeight="1" x14ac:dyDescent="0.2">
      <c r="A554" s="186"/>
      <c r="B554" s="186"/>
      <c r="C554" s="186"/>
      <c r="D554" s="188"/>
      <c r="E554" s="188"/>
      <c r="F554" s="188"/>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2" customHeight="1" x14ac:dyDescent="0.2">
      <c r="A555" s="186"/>
      <c r="B555" s="186"/>
      <c r="C555" s="186"/>
      <c r="D555" s="188"/>
      <c r="E555" s="188"/>
      <c r="F555" s="188"/>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2" customHeight="1" x14ac:dyDescent="0.2">
      <c r="A556" s="186"/>
      <c r="B556" s="186"/>
      <c r="C556" s="186"/>
      <c r="D556" s="188"/>
      <c r="E556" s="188"/>
      <c r="F556" s="188"/>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2" customHeight="1" x14ac:dyDescent="0.2">
      <c r="A557" s="186"/>
      <c r="B557" s="186"/>
      <c r="C557" s="186"/>
      <c r="D557" s="188"/>
      <c r="E557" s="188"/>
      <c r="F557" s="188"/>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2" customHeight="1" x14ac:dyDescent="0.2">
      <c r="A558" s="186"/>
      <c r="B558" s="186"/>
      <c r="C558" s="186"/>
      <c r="D558" s="188"/>
      <c r="E558" s="188"/>
      <c r="F558" s="188"/>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2" customHeight="1" x14ac:dyDescent="0.2">
      <c r="A559" s="186"/>
      <c r="B559" s="186"/>
      <c r="C559" s="186"/>
      <c r="D559" s="188"/>
      <c r="E559" s="188"/>
      <c r="F559" s="188"/>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2" customHeight="1" x14ac:dyDescent="0.2">
      <c r="A560" s="186"/>
      <c r="B560" s="186"/>
      <c r="C560" s="186"/>
      <c r="D560" s="188"/>
      <c r="E560" s="188"/>
      <c r="F560" s="188"/>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2" customHeight="1" x14ac:dyDescent="0.2">
      <c r="A561" s="186"/>
      <c r="B561" s="186"/>
      <c r="C561" s="186"/>
      <c r="D561" s="188"/>
      <c r="E561" s="188"/>
      <c r="F561" s="188"/>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2" customHeight="1" x14ac:dyDescent="0.2">
      <c r="A562" s="186"/>
      <c r="B562" s="186"/>
      <c r="C562" s="186"/>
      <c r="D562" s="188"/>
      <c r="E562" s="188"/>
      <c r="F562" s="188"/>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2" customHeight="1" x14ac:dyDescent="0.2">
      <c r="A563" s="186"/>
      <c r="B563" s="186"/>
      <c r="C563" s="186"/>
      <c r="D563" s="188"/>
      <c r="E563" s="188"/>
      <c r="F563" s="188"/>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2" customHeight="1" x14ac:dyDescent="0.2">
      <c r="A564" s="186"/>
      <c r="B564" s="186"/>
      <c r="C564" s="186"/>
      <c r="D564" s="188"/>
      <c r="E564" s="188"/>
      <c r="F564" s="188"/>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2" customHeight="1" x14ac:dyDescent="0.2">
      <c r="A565" s="186"/>
      <c r="B565" s="186"/>
      <c r="C565" s="186"/>
      <c r="D565" s="188"/>
      <c r="E565" s="188"/>
      <c r="F565" s="188"/>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2" customHeight="1" x14ac:dyDescent="0.2">
      <c r="A566" s="186"/>
      <c r="B566" s="186"/>
      <c r="C566" s="186"/>
      <c r="D566" s="188"/>
      <c r="E566" s="188"/>
      <c r="F566" s="188"/>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2" customHeight="1" x14ac:dyDescent="0.2">
      <c r="A567" s="186"/>
      <c r="B567" s="186"/>
      <c r="C567" s="186"/>
      <c r="D567" s="188"/>
      <c r="E567" s="188"/>
      <c r="F567" s="188"/>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2" customHeight="1" x14ac:dyDescent="0.2">
      <c r="A568" s="186"/>
      <c r="B568" s="186"/>
      <c r="C568" s="186"/>
      <c r="D568" s="188"/>
      <c r="E568" s="188"/>
      <c r="F568" s="188"/>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2" customHeight="1" x14ac:dyDescent="0.2">
      <c r="A569" s="186"/>
      <c r="B569" s="186"/>
      <c r="C569" s="186"/>
      <c r="D569" s="188"/>
      <c r="E569" s="188"/>
      <c r="F569" s="188"/>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2" customHeight="1" x14ac:dyDescent="0.2">
      <c r="A570" s="186"/>
      <c r="B570" s="186"/>
      <c r="C570" s="186"/>
      <c r="D570" s="188"/>
      <c r="E570" s="188"/>
      <c r="F570" s="188"/>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2" customHeight="1" x14ac:dyDescent="0.2">
      <c r="A571" s="186"/>
      <c r="B571" s="186"/>
      <c r="C571" s="186"/>
      <c r="D571" s="188"/>
      <c r="E571" s="188"/>
      <c r="F571" s="188"/>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2" customHeight="1" x14ac:dyDescent="0.2">
      <c r="A572" s="186"/>
      <c r="B572" s="186"/>
      <c r="C572" s="186"/>
      <c r="D572" s="188"/>
      <c r="E572" s="188"/>
      <c r="F572" s="188"/>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2" customHeight="1" x14ac:dyDescent="0.2">
      <c r="A573" s="186"/>
      <c r="B573" s="186"/>
      <c r="C573" s="186"/>
      <c r="D573" s="188"/>
      <c r="E573" s="188"/>
      <c r="F573" s="188"/>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2" customHeight="1" x14ac:dyDescent="0.2">
      <c r="A574" s="186"/>
      <c r="B574" s="186"/>
      <c r="C574" s="186"/>
      <c r="D574" s="188"/>
      <c r="E574" s="188"/>
      <c r="F574" s="188"/>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2" customHeight="1" x14ac:dyDescent="0.2">
      <c r="A575" s="186"/>
      <c r="B575" s="186"/>
      <c r="C575" s="186"/>
      <c r="D575" s="188"/>
      <c r="E575" s="188"/>
      <c r="F575" s="188"/>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2" customHeight="1" x14ac:dyDescent="0.2">
      <c r="A576" s="186"/>
      <c r="B576" s="186"/>
      <c r="C576" s="186"/>
      <c r="D576" s="188"/>
      <c r="E576" s="188"/>
      <c r="F576" s="188"/>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2" customHeight="1" x14ac:dyDescent="0.2">
      <c r="A577" s="186"/>
      <c r="B577" s="186"/>
      <c r="C577" s="186"/>
      <c r="D577" s="188"/>
      <c r="E577" s="188"/>
      <c r="F577" s="188"/>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2" customHeight="1" x14ac:dyDescent="0.2">
      <c r="A578" s="186"/>
      <c r="B578" s="186"/>
      <c r="C578" s="186"/>
      <c r="D578" s="188"/>
      <c r="E578" s="188"/>
      <c r="F578" s="188"/>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2" customHeight="1" x14ac:dyDescent="0.2">
      <c r="A579" s="186"/>
      <c r="B579" s="186"/>
      <c r="C579" s="186"/>
      <c r="D579" s="188"/>
      <c r="E579" s="188"/>
      <c r="F579" s="188"/>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2" customHeight="1" x14ac:dyDescent="0.2">
      <c r="A580" s="186"/>
      <c r="B580" s="186"/>
      <c r="C580" s="186"/>
      <c r="D580" s="188"/>
      <c r="E580" s="188"/>
      <c r="F580" s="188"/>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2" customHeight="1" x14ac:dyDescent="0.2">
      <c r="A581" s="186"/>
      <c r="B581" s="186"/>
      <c r="C581" s="186"/>
      <c r="D581" s="188"/>
      <c r="E581" s="188"/>
      <c r="F581" s="188"/>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2" customHeight="1" x14ac:dyDescent="0.2">
      <c r="A582" s="186"/>
      <c r="B582" s="186"/>
      <c r="C582" s="186"/>
      <c r="D582" s="188"/>
      <c r="E582" s="188"/>
      <c r="F582" s="188"/>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2" customHeight="1" x14ac:dyDescent="0.2">
      <c r="A583" s="186"/>
      <c r="B583" s="186"/>
      <c r="C583" s="186"/>
      <c r="D583" s="188"/>
      <c r="E583" s="188"/>
      <c r="F583" s="188"/>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2" customHeight="1" x14ac:dyDescent="0.2">
      <c r="A584" s="186"/>
      <c r="B584" s="186"/>
      <c r="C584" s="186"/>
      <c r="D584" s="188"/>
      <c r="E584" s="188"/>
      <c r="F584" s="188"/>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2" customHeight="1" x14ac:dyDescent="0.2">
      <c r="A585" s="186"/>
      <c r="B585" s="186"/>
      <c r="C585" s="186"/>
      <c r="D585" s="188"/>
      <c r="E585" s="188"/>
      <c r="F585" s="188"/>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2" customHeight="1" x14ac:dyDescent="0.2">
      <c r="A586" s="186"/>
      <c r="B586" s="186"/>
      <c r="C586" s="186"/>
      <c r="D586" s="188"/>
      <c r="E586" s="188"/>
      <c r="F586" s="188"/>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2" customHeight="1" x14ac:dyDescent="0.2">
      <c r="A587" s="186"/>
      <c r="B587" s="186"/>
      <c r="C587" s="186"/>
      <c r="D587" s="188"/>
      <c r="E587" s="188"/>
      <c r="F587" s="188"/>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2" customHeight="1" x14ac:dyDescent="0.2">
      <c r="A588" s="186"/>
      <c r="B588" s="186"/>
      <c r="C588" s="186"/>
      <c r="D588" s="188"/>
      <c r="E588" s="188"/>
      <c r="F588" s="188"/>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2" customHeight="1" x14ac:dyDescent="0.2">
      <c r="A589" s="186"/>
      <c r="B589" s="186"/>
      <c r="C589" s="186"/>
      <c r="D589" s="188"/>
      <c r="E589" s="188"/>
      <c r="F589" s="188"/>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2" customHeight="1" x14ac:dyDescent="0.2">
      <c r="A590" s="186"/>
      <c r="B590" s="186"/>
      <c r="C590" s="186"/>
      <c r="D590" s="188"/>
      <c r="E590" s="188"/>
      <c r="F590" s="188"/>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2" customHeight="1" x14ac:dyDescent="0.2">
      <c r="A591" s="186"/>
      <c r="B591" s="186"/>
      <c r="C591" s="186"/>
      <c r="D591" s="188"/>
      <c r="E591" s="188"/>
      <c r="F591" s="188"/>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2" customHeight="1" x14ac:dyDescent="0.2">
      <c r="A592" s="186"/>
      <c r="B592" s="186"/>
      <c r="C592" s="186"/>
      <c r="D592" s="188"/>
      <c r="E592" s="188"/>
      <c r="F592" s="188"/>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2" customHeight="1" x14ac:dyDescent="0.2">
      <c r="A593" s="186"/>
      <c r="B593" s="186"/>
      <c r="C593" s="186"/>
      <c r="D593" s="188"/>
      <c r="E593" s="188"/>
      <c r="F593" s="188"/>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2" customHeight="1" x14ac:dyDescent="0.2">
      <c r="A594" s="186"/>
      <c r="B594" s="186"/>
      <c r="C594" s="186"/>
      <c r="D594" s="188"/>
      <c r="E594" s="188"/>
      <c r="F594" s="188"/>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2" customHeight="1" x14ac:dyDescent="0.2">
      <c r="A595" s="186"/>
      <c r="B595" s="186"/>
      <c r="C595" s="186"/>
      <c r="D595" s="188"/>
      <c r="E595" s="188"/>
      <c r="F595" s="188"/>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2" customHeight="1" x14ac:dyDescent="0.2">
      <c r="A596" s="186"/>
      <c r="B596" s="186"/>
      <c r="C596" s="186"/>
      <c r="D596" s="188"/>
      <c r="E596" s="188"/>
      <c r="F596" s="188"/>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2" customHeight="1" x14ac:dyDescent="0.2">
      <c r="A597" s="186"/>
      <c r="B597" s="186"/>
      <c r="C597" s="186"/>
      <c r="D597" s="188"/>
      <c r="E597" s="188"/>
      <c r="F597" s="188"/>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2" customHeight="1" x14ac:dyDescent="0.2">
      <c r="A598" s="186"/>
      <c r="B598" s="186"/>
      <c r="C598" s="186"/>
      <c r="D598" s="188"/>
      <c r="E598" s="188"/>
      <c r="F598" s="188"/>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2" customHeight="1" x14ac:dyDescent="0.2">
      <c r="A599" s="186"/>
      <c r="B599" s="186"/>
      <c r="C599" s="186"/>
      <c r="D599" s="188"/>
      <c r="E599" s="188"/>
      <c r="F599" s="188"/>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2" customHeight="1" x14ac:dyDescent="0.2">
      <c r="A600" s="186"/>
      <c r="B600" s="186"/>
      <c r="C600" s="186"/>
      <c r="D600" s="188"/>
      <c r="E600" s="188"/>
      <c r="F600" s="188"/>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2" customHeight="1" x14ac:dyDescent="0.2">
      <c r="A601" s="186"/>
      <c r="B601" s="186"/>
      <c r="C601" s="186"/>
      <c r="D601" s="188"/>
      <c r="E601" s="188"/>
      <c r="F601" s="188"/>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2" customHeight="1" x14ac:dyDescent="0.2">
      <c r="A602" s="186"/>
      <c r="B602" s="186"/>
      <c r="C602" s="186"/>
      <c r="D602" s="188"/>
      <c r="E602" s="188"/>
      <c r="F602" s="188"/>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2" customHeight="1" x14ac:dyDescent="0.2">
      <c r="A603" s="186"/>
      <c r="B603" s="186"/>
      <c r="C603" s="186"/>
      <c r="D603" s="188"/>
      <c r="E603" s="188"/>
      <c r="F603" s="188"/>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2" customHeight="1" x14ac:dyDescent="0.2">
      <c r="A604" s="186"/>
      <c r="B604" s="186"/>
      <c r="C604" s="186"/>
      <c r="D604" s="188"/>
      <c r="E604" s="188"/>
      <c r="F604" s="188"/>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2" customHeight="1" x14ac:dyDescent="0.2">
      <c r="A605" s="186"/>
      <c r="B605" s="186"/>
      <c r="C605" s="186"/>
      <c r="D605" s="188"/>
      <c r="E605" s="188"/>
      <c r="F605" s="188"/>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2" customHeight="1" x14ac:dyDescent="0.2">
      <c r="A606" s="186"/>
      <c r="B606" s="186"/>
      <c r="C606" s="186"/>
      <c r="D606" s="188"/>
      <c r="E606" s="188"/>
      <c r="F606" s="188"/>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2" customHeight="1" x14ac:dyDescent="0.2">
      <c r="A607" s="186"/>
      <c r="B607" s="186"/>
      <c r="C607" s="186"/>
      <c r="D607" s="188"/>
      <c r="E607" s="188"/>
      <c r="F607" s="188"/>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2" customHeight="1" x14ac:dyDescent="0.2">
      <c r="A608" s="186"/>
      <c r="B608" s="186"/>
      <c r="C608" s="186"/>
      <c r="D608" s="188"/>
      <c r="E608" s="188"/>
      <c r="F608" s="188"/>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2" customHeight="1" x14ac:dyDescent="0.2">
      <c r="A609" s="186"/>
      <c r="B609" s="186"/>
      <c r="C609" s="186"/>
      <c r="D609" s="188"/>
      <c r="E609" s="188"/>
      <c r="F609" s="188"/>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2" customHeight="1" x14ac:dyDescent="0.2">
      <c r="A610" s="186"/>
      <c r="B610" s="186"/>
      <c r="C610" s="186"/>
      <c r="D610" s="188"/>
      <c r="E610" s="188"/>
      <c r="F610" s="188"/>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2" customHeight="1" x14ac:dyDescent="0.2">
      <c r="A611" s="186"/>
      <c r="B611" s="186"/>
      <c r="C611" s="186"/>
      <c r="D611" s="188"/>
      <c r="E611" s="188"/>
      <c r="F611" s="188"/>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2" customHeight="1" x14ac:dyDescent="0.2">
      <c r="A612" s="186"/>
      <c r="B612" s="186"/>
      <c r="C612" s="186"/>
      <c r="D612" s="188"/>
      <c r="E612" s="188"/>
      <c r="F612" s="188"/>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2" customHeight="1" x14ac:dyDescent="0.2">
      <c r="A613" s="186"/>
      <c r="B613" s="186"/>
      <c r="C613" s="186"/>
      <c r="D613" s="188"/>
      <c r="E613" s="188"/>
      <c r="F613" s="188"/>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2" customHeight="1" x14ac:dyDescent="0.2">
      <c r="A614" s="186"/>
      <c r="B614" s="186"/>
      <c r="C614" s="186"/>
      <c r="D614" s="188"/>
      <c r="E614" s="188"/>
      <c r="F614" s="188"/>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2" customHeight="1" x14ac:dyDescent="0.2">
      <c r="A615" s="186"/>
      <c r="B615" s="186"/>
      <c r="C615" s="186"/>
      <c r="D615" s="188"/>
      <c r="E615" s="188"/>
      <c r="F615" s="188"/>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2" customHeight="1" x14ac:dyDescent="0.2">
      <c r="A616" s="186"/>
      <c r="B616" s="186"/>
      <c r="C616" s="186"/>
      <c r="D616" s="188"/>
      <c r="E616" s="188"/>
      <c r="F616" s="188"/>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2" customHeight="1" x14ac:dyDescent="0.2">
      <c r="A617" s="186"/>
      <c r="B617" s="186"/>
      <c r="C617" s="186"/>
      <c r="D617" s="188"/>
      <c r="E617" s="188"/>
      <c r="F617" s="188"/>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2" customHeight="1" x14ac:dyDescent="0.2">
      <c r="A618" s="186"/>
      <c r="B618" s="186"/>
      <c r="C618" s="186"/>
      <c r="D618" s="188"/>
      <c r="E618" s="188"/>
      <c r="F618" s="188"/>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2" customHeight="1" x14ac:dyDescent="0.2">
      <c r="A619" s="186"/>
      <c r="B619" s="186"/>
      <c r="C619" s="186"/>
      <c r="D619" s="188"/>
      <c r="E619" s="188"/>
      <c r="F619" s="188"/>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2" customHeight="1" x14ac:dyDescent="0.2">
      <c r="A620" s="186"/>
      <c r="B620" s="186"/>
      <c r="C620" s="186"/>
      <c r="D620" s="188"/>
      <c r="E620" s="188"/>
      <c r="F620" s="188"/>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2" customHeight="1" x14ac:dyDescent="0.2">
      <c r="A621" s="186"/>
      <c r="B621" s="186"/>
      <c r="C621" s="186"/>
      <c r="D621" s="188"/>
      <c r="E621" s="188"/>
      <c r="F621" s="188"/>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2" customHeight="1" x14ac:dyDescent="0.2">
      <c r="A622" s="186"/>
      <c r="B622" s="186"/>
      <c r="C622" s="186"/>
      <c r="D622" s="188"/>
      <c r="E622" s="188"/>
      <c r="F622" s="188"/>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2" customHeight="1" x14ac:dyDescent="0.2">
      <c r="A623" s="186"/>
      <c r="B623" s="186"/>
      <c r="C623" s="186"/>
      <c r="D623" s="188"/>
      <c r="E623" s="188"/>
      <c r="F623" s="188"/>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2" customHeight="1" x14ac:dyDescent="0.2">
      <c r="A624" s="186"/>
      <c r="B624" s="186"/>
      <c r="C624" s="186"/>
      <c r="D624" s="188"/>
      <c r="E624" s="188"/>
      <c r="F624" s="188"/>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2" customHeight="1" x14ac:dyDescent="0.2">
      <c r="A625" s="186"/>
      <c r="B625" s="186"/>
      <c r="C625" s="186"/>
      <c r="D625" s="188"/>
      <c r="E625" s="188"/>
      <c r="F625" s="188"/>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2" customHeight="1" x14ac:dyDescent="0.2">
      <c r="A626" s="186"/>
      <c r="B626" s="186"/>
      <c r="C626" s="186"/>
      <c r="D626" s="188"/>
      <c r="E626" s="188"/>
      <c r="F626" s="188"/>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2" customHeight="1" x14ac:dyDescent="0.2">
      <c r="A627" s="186"/>
      <c r="B627" s="186"/>
      <c r="C627" s="186"/>
      <c r="D627" s="188"/>
      <c r="E627" s="188"/>
      <c r="F627" s="188"/>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2" customHeight="1" x14ac:dyDescent="0.2">
      <c r="A628" s="186"/>
      <c r="B628" s="186"/>
      <c r="C628" s="186"/>
      <c r="D628" s="188"/>
      <c r="E628" s="188"/>
      <c r="F628" s="188"/>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2" customHeight="1" x14ac:dyDescent="0.2">
      <c r="A629" s="186"/>
      <c r="B629" s="186"/>
      <c r="C629" s="186"/>
      <c r="D629" s="188"/>
      <c r="E629" s="188"/>
      <c r="F629" s="188"/>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2" customHeight="1" x14ac:dyDescent="0.2">
      <c r="A630" s="186"/>
      <c r="B630" s="186"/>
      <c r="C630" s="186"/>
      <c r="D630" s="188"/>
      <c r="E630" s="188"/>
      <c r="F630" s="188"/>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2" customHeight="1" x14ac:dyDescent="0.2">
      <c r="A631" s="186"/>
      <c r="B631" s="186"/>
      <c r="C631" s="186"/>
      <c r="D631" s="188"/>
      <c r="E631" s="188"/>
      <c r="F631" s="188"/>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2" customHeight="1" x14ac:dyDescent="0.2">
      <c r="A632" s="186"/>
      <c r="B632" s="186"/>
      <c r="C632" s="186"/>
      <c r="D632" s="188"/>
      <c r="E632" s="188"/>
      <c r="F632" s="188"/>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2" customHeight="1" x14ac:dyDescent="0.2">
      <c r="A633" s="186"/>
      <c r="B633" s="186"/>
      <c r="C633" s="186"/>
      <c r="D633" s="188"/>
      <c r="E633" s="188"/>
      <c r="F633" s="188"/>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2" customHeight="1" x14ac:dyDescent="0.2">
      <c r="A634" s="186"/>
      <c r="B634" s="186"/>
      <c r="C634" s="186"/>
      <c r="D634" s="188"/>
      <c r="E634" s="188"/>
      <c r="F634" s="188"/>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2" customHeight="1" x14ac:dyDescent="0.2">
      <c r="A635" s="186"/>
      <c r="B635" s="186"/>
      <c r="C635" s="186"/>
      <c r="D635" s="188"/>
      <c r="E635" s="188"/>
      <c r="F635" s="188"/>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2" customHeight="1" x14ac:dyDescent="0.2">
      <c r="A636" s="186"/>
      <c r="B636" s="186"/>
      <c r="C636" s="186"/>
      <c r="D636" s="188"/>
      <c r="E636" s="188"/>
      <c r="F636" s="188"/>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2" customHeight="1" x14ac:dyDescent="0.2">
      <c r="A637" s="186"/>
      <c r="B637" s="186"/>
      <c r="C637" s="186"/>
      <c r="D637" s="188"/>
      <c r="E637" s="188"/>
      <c r="F637" s="188"/>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2" customHeight="1" x14ac:dyDescent="0.2">
      <c r="A638" s="186"/>
      <c r="B638" s="186"/>
      <c r="C638" s="186"/>
      <c r="D638" s="188"/>
      <c r="E638" s="188"/>
      <c r="F638" s="188"/>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2" customHeight="1" x14ac:dyDescent="0.2">
      <c r="A639" s="186"/>
      <c r="B639" s="186"/>
      <c r="C639" s="186"/>
      <c r="D639" s="188"/>
      <c r="E639" s="188"/>
      <c r="F639" s="188"/>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2" customHeight="1" x14ac:dyDescent="0.2">
      <c r="A640" s="186"/>
      <c r="B640" s="186"/>
      <c r="C640" s="186"/>
      <c r="D640" s="188"/>
      <c r="E640" s="188"/>
      <c r="F640" s="188"/>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2" customHeight="1" x14ac:dyDescent="0.2">
      <c r="A641" s="186"/>
      <c r="B641" s="186"/>
      <c r="C641" s="186"/>
      <c r="D641" s="188"/>
      <c r="E641" s="188"/>
      <c r="F641" s="188"/>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2" customHeight="1" x14ac:dyDescent="0.2">
      <c r="A642" s="186"/>
      <c r="B642" s="186"/>
      <c r="C642" s="186"/>
      <c r="D642" s="188"/>
      <c r="E642" s="188"/>
      <c r="F642" s="188"/>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2" customHeight="1" x14ac:dyDescent="0.2">
      <c r="A643" s="186"/>
      <c r="B643" s="186"/>
      <c r="C643" s="186"/>
      <c r="D643" s="188"/>
      <c r="E643" s="188"/>
      <c r="F643" s="188"/>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2" customHeight="1" x14ac:dyDescent="0.2">
      <c r="A644" s="186"/>
      <c r="B644" s="186"/>
      <c r="C644" s="186"/>
      <c r="D644" s="188"/>
      <c r="E644" s="188"/>
      <c r="F644" s="188"/>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2" customHeight="1" x14ac:dyDescent="0.2">
      <c r="A645" s="186"/>
      <c r="B645" s="186"/>
      <c r="C645" s="186"/>
      <c r="D645" s="188"/>
      <c r="E645" s="188"/>
      <c r="F645" s="188"/>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2" customHeight="1" x14ac:dyDescent="0.2">
      <c r="A646" s="186"/>
      <c r="B646" s="186"/>
      <c r="C646" s="186"/>
      <c r="D646" s="188"/>
      <c r="E646" s="188"/>
      <c r="F646" s="188"/>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2" customHeight="1" x14ac:dyDescent="0.2">
      <c r="A647" s="186"/>
      <c r="B647" s="186"/>
      <c r="C647" s="186"/>
      <c r="D647" s="188"/>
      <c r="E647" s="188"/>
      <c r="F647" s="188"/>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2" customHeight="1" x14ac:dyDescent="0.2">
      <c r="A648" s="186"/>
      <c r="B648" s="186"/>
      <c r="C648" s="186"/>
      <c r="D648" s="188"/>
      <c r="E648" s="188"/>
      <c r="F648" s="188"/>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2" customHeight="1" x14ac:dyDescent="0.2">
      <c r="A649" s="186"/>
      <c r="B649" s="186"/>
      <c r="C649" s="186"/>
      <c r="D649" s="188"/>
      <c r="E649" s="188"/>
      <c r="F649" s="188"/>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2" customHeight="1" x14ac:dyDescent="0.2">
      <c r="A650" s="186"/>
      <c r="B650" s="186"/>
      <c r="C650" s="186"/>
      <c r="D650" s="188"/>
      <c r="E650" s="188"/>
      <c r="F650" s="188"/>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2" customHeight="1" x14ac:dyDescent="0.2">
      <c r="A651" s="186"/>
      <c r="B651" s="186"/>
      <c r="C651" s="186"/>
      <c r="D651" s="188"/>
      <c r="E651" s="188"/>
      <c r="F651" s="188"/>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2" customHeight="1" x14ac:dyDescent="0.2">
      <c r="A652" s="186"/>
      <c r="B652" s="186"/>
      <c r="C652" s="186"/>
      <c r="D652" s="188"/>
      <c r="E652" s="188"/>
      <c r="F652" s="188"/>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2" customHeight="1" x14ac:dyDescent="0.2">
      <c r="A653" s="186"/>
      <c r="B653" s="186"/>
      <c r="C653" s="186"/>
      <c r="D653" s="188"/>
      <c r="E653" s="188"/>
      <c r="F653" s="188"/>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2" customHeight="1" x14ac:dyDescent="0.2">
      <c r="A654" s="186"/>
      <c r="B654" s="186"/>
      <c r="C654" s="186"/>
      <c r="D654" s="188"/>
      <c r="E654" s="188"/>
      <c r="F654" s="188"/>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2" customHeight="1" x14ac:dyDescent="0.2">
      <c r="A655" s="186"/>
      <c r="B655" s="186"/>
      <c r="C655" s="186"/>
      <c r="D655" s="188"/>
      <c r="E655" s="188"/>
      <c r="F655" s="188"/>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2" customHeight="1" x14ac:dyDescent="0.2">
      <c r="A656" s="186"/>
      <c r="B656" s="186"/>
      <c r="C656" s="186"/>
      <c r="D656" s="188"/>
      <c r="E656" s="188"/>
      <c r="F656" s="188"/>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2" customHeight="1" x14ac:dyDescent="0.2">
      <c r="A657" s="186"/>
      <c r="B657" s="186"/>
      <c r="C657" s="186"/>
      <c r="D657" s="188"/>
      <c r="E657" s="188"/>
      <c r="F657" s="188"/>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2" customHeight="1" x14ac:dyDescent="0.2">
      <c r="A658" s="186"/>
      <c r="B658" s="186"/>
      <c r="C658" s="186"/>
      <c r="D658" s="188"/>
      <c r="E658" s="188"/>
      <c r="F658" s="188"/>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2" customHeight="1" x14ac:dyDescent="0.2">
      <c r="A659" s="186"/>
      <c r="B659" s="186"/>
      <c r="C659" s="186"/>
      <c r="D659" s="188"/>
      <c r="E659" s="188"/>
      <c r="F659" s="188"/>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2" customHeight="1" x14ac:dyDescent="0.2">
      <c r="A660" s="186"/>
      <c r="B660" s="186"/>
      <c r="C660" s="186"/>
      <c r="D660" s="188"/>
      <c r="E660" s="188"/>
      <c r="F660" s="188"/>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2" customHeight="1" x14ac:dyDescent="0.2">
      <c r="A661" s="186"/>
      <c r="B661" s="186"/>
      <c r="C661" s="186"/>
      <c r="D661" s="188"/>
      <c r="E661" s="188"/>
      <c r="F661" s="188"/>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2" customHeight="1" x14ac:dyDescent="0.2">
      <c r="A662" s="186"/>
      <c r="B662" s="186"/>
      <c r="C662" s="186"/>
      <c r="D662" s="188"/>
      <c r="E662" s="188"/>
      <c r="F662" s="188"/>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2" customHeight="1" x14ac:dyDescent="0.2">
      <c r="A663" s="186"/>
      <c r="B663" s="186"/>
      <c r="C663" s="186"/>
      <c r="D663" s="188"/>
      <c r="E663" s="188"/>
      <c r="F663" s="188"/>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2" customHeight="1" x14ac:dyDescent="0.2">
      <c r="A664" s="186"/>
      <c r="B664" s="186"/>
      <c r="C664" s="186"/>
      <c r="D664" s="188"/>
      <c r="E664" s="188"/>
      <c r="F664" s="188"/>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2" customHeight="1" x14ac:dyDescent="0.2">
      <c r="A665" s="186"/>
      <c r="B665" s="186"/>
      <c r="C665" s="186"/>
      <c r="D665" s="188"/>
      <c r="E665" s="188"/>
      <c r="F665" s="188"/>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2" customHeight="1" x14ac:dyDescent="0.2">
      <c r="A666" s="186"/>
      <c r="B666" s="186"/>
      <c r="C666" s="186"/>
      <c r="D666" s="188"/>
      <c r="E666" s="188"/>
      <c r="F666" s="188"/>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2" customHeight="1" x14ac:dyDescent="0.2">
      <c r="A667" s="186"/>
      <c r="B667" s="186"/>
      <c r="C667" s="186"/>
      <c r="D667" s="188"/>
      <c r="E667" s="188"/>
      <c r="F667" s="188"/>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2" customHeight="1" x14ac:dyDescent="0.2">
      <c r="A668" s="186"/>
      <c r="B668" s="186"/>
      <c r="C668" s="186"/>
      <c r="D668" s="188"/>
      <c r="E668" s="188"/>
      <c r="F668" s="188"/>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2" customHeight="1" x14ac:dyDescent="0.2">
      <c r="A669" s="186"/>
      <c r="B669" s="186"/>
      <c r="C669" s="186"/>
      <c r="D669" s="188"/>
      <c r="E669" s="188"/>
      <c r="F669" s="188"/>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2" customHeight="1" x14ac:dyDescent="0.2">
      <c r="A670" s="186"/>
      <c r="B670" s="186"/>
      <c r="C670" s="186"/>
      <c r="D670" s="188"/>
      <c r="E670" s="188"/>
      <c r="F670" s="188"/>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2" customHeight="1" x14ac:dyDescent="0.2">
      <c r="A671" s="186"/>
      <c r="B671" s="186"/>
      <c r="C671" s="186"/>
      <c r="D671" s="188"/>
      <c r="E671" s="188"/>
      <c r="F671" s="188"/>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2" customHeight="1" x14ac:dyDescent="0.2">
      <c r="A672" s="186"/>
      <c r="B672" s="186"/>
      <c r="C672" s="186"/>
      <c r="D672" s="188"/>
      <c r="E672" s="188"/>
      <c r="F672" s="188"/>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2" customHeight="1" x14ac:dyDescent="0.2">
      <c r="A673" s="186"/>
      <c r="B673" s="186"/>
      <c r="C673" s="186"/>
      <c r="D673" s="188"/>
      <c r="E673" s="188"/>
      <c r="F673" s="188"/>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2" customHeight="1" x14ac:dyDescent="0.2">
      <c r="A674" s="186"/>
      <c r="B674" s="186"/>
      <c r="C674" s="186"/>
      <c r="D674" s="188"/>
      <c r="E674" s="188"/>
      <c r="F674" s="188"/>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2" customHeight="1" x14ac:dyDescent="0.2">
      <c r="A675" s="186"/>
      <c r="B675" s="186"/>
      <c r="C675" s="186"/>
      <c r="D675" s="188"/>
      <c r="E675" s="188"/>
      <c r="F675" s="188"/>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2" customHeight="1" x14ac:dyDescent="0.2">
      <c r="A676" s="186"/>
      <c r="B676" s="186"/>
      <c r="C676" s="186"/>
      <c r="D676" s="188"/>
      <c r="E676" s="188"/>
      <c r="F676" s="188"/>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2" customHeight="1" x14ac:dyDescent="0.2">
      <c r="A677" s="186"/>
      <c r="B677" s="186"/>
      <c r="C677" s="186"/>
      <c r="D677" s="188"/>
      <c r="E677" s="188"/>
      <c r="F677" s="188"/>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2" customHeight="1" x14ac:dyDescent="0.2">
      <c r="A678" s="186"/>
      <c r="B678" s="186"/>
      <c r="C678" s="186"/>
      <c r="D678" s="188"/>
      <c r="E678" s="188"/>
      <c r="F678" s="188"/>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2" customHeight="1" x14ac:dyDescent="0.2">
      <c r="A679" s="186"/>
      <c r="B679" s="186"/>
      <c r="C679" s="186"/>
      <c r="D679" s="188"/>
      <c r="E679" s="188"/>
      <c r="F679" s="188"/>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2" customHeight="1" x14ac:dyDescent="0.2">
      <c r="A680" s="186"/>
      <c r="B680" s="186"/>
      <c r="C680" s="186"/>
      <c r="D680" s="188"/>
      <c r="E680" s="188"/>
      <c r="F680" s="188"/>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2" customHeight="1" x14ac:dyDescent="0.2">
      <c r="A681" s="186"/>
      <c r="B681" s="186"/>
      <c r="C681" s="186"/>
      <c r="D681" s="188"/>
      <c r="E681" s="188"/>
      <c r="F681" s="188"/>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2" customHeight="1" x14ac:dyDescent="0.2">
      <c r="A682" s="186"/>
      <c r="B682" s="186"/>
      <c r="C682" s="186"/>
      <c r="D682" s="188"/>
      <c r="E682" s="188"/>
      <c r="F682" s="188"/>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2" customHeight="1" x14ac:dyDescent="0.2">
      <c r="A683" s="186"/>
      <c r="B683" s="186"/>
      <c r="C683" s="186"/>
      <c r="D683" s="188"/>
      <c r="E683" s="188"/>
      <c r="F683" s="188"/>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2" customHeight="1" x14ac:dyDescent="0.2">
      <c r="A684" s="186"/>
      <c r="B684" s="186"/>
      <c r="C684" s="186"/>
      <c r="D684" s="188"/>
      <c r="E684" s="188"/>
      <c r="F684" s="188"/>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2" customHeight="1" x14ac:dyDescent="0.2">
      <c r="A685" s="186"/>
      <c r="B685" s="186"/>
      <c r="C685" s="186"/>
      <c r="D685" s="188"/>
      <c r="E685" s="188"/>
      <c r="F685" s="188"/>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2" customHeight="1" x14ac:dyDescent="0.2">
      <c r="A686" s="186"/>
      <c r="B686" s="186"/>
      <c r="C686" s="186"/>
      <c r="D686" s="188"/>
      <c r="E686" s="188"/>
      <c r="F686" s="188"/>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2" customHeight="1" x14ac:dyDescent="0.2">
      <c r="A687" s="186"/>
      <c r="B687" s="186"/>
      <c r="C687" s="186"/>
      <c r="D687" s="188"/>
      <c r="E687" s="188"/>
      <c r="F687" s="188"/>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2" customHeight="1" x14ac:dyDescent="0.2">
      <c r="A688" s="186"/>
      <c r="B688" s="186"/>
      <c r="C688" s="186"/>
      <c r="D688" s="188"/>
      <c r="E688" s="188"/>
      <c r="F688" s="188"/>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2" customHeight="1" x14ac:dyDescent="0.2">
      <c r="A689" s="186"/>
      <c r="B689" s="186"/>
      <c r="C689" s="186"/>
      <c r="D689" s="188"/>
      <c r="E689" s="188"/>
      <c r="F689" s="188"/>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2" customHeight="1" x14ac:dyDescent="0.2">
      <c r="A690" s="186"/>
      <c r="B690" s="186"/>
      <c r="C690" s="186"/>
      <c r="D690" s="188"/>
      <c r="E690" s="188"/>
      <c r="F690" s="188"/>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2" customHeight="1" x14ac:dyDescent="0.2">
      <c r="A691" s="186"/>
      <c r="B691" s="186"/>
      <c r="C691" s="186"/>
      <c r="D691" s="188"/>
      <c r="E691" s="188"/>
      <c r="F691" s="188"/>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2" customHeight="1" x14ac:dyDescent="0.2">
      <c r="A692" s="186"/>
      <c r="B692" s="186"/>
      <c r="C692" s="186"/>
      <c r="D692" s="188"/>
      <c r="E692" s="188"/>
      <c r="F692" s="188"/>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2" customHeight="1" x14ac:dyDescent="0.2">
      <c r="A693" s="186"/>
      <c r="B693" s="186"/>
      <c r="C693" s="186"/>
      <c r="D693" s="188"/>
      <c r="E693" s="188"/>
      <c r="F693" s="188"/>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2" customHeight="1" x14ac:dyDescent="0.2">
      <c r="A694" s="186"/>
      <c r="B694" s="186"/>
      <c r="C694" s="186"/>
      <c r="D694" s="188"/>
      <c r="E694" s="188"/>
      <c r="F694" s="188"/>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2" customHeight="1" x14ac:dyDescent="0.2">
      <c r="A695" s="186"/>
      <c r="B695" s="186"/>
      <c r="C695" s="186"/>
      <c r="D695" s="188"/>
      <c r="E695" s="188"/>
      <c r="F695" s="188"/>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2" customHeight="1" x14ac:dyDescent="0.2">
      <c r="A696" s="186"/>
      <c r="B696" s="186"/>
      <c r="C696" s="186"/>
      <c r="D696" s="188"/>
      <c r="E696" s="188"/>
      <c r="F696" s="188"/>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2" customHeight="1" x14ac:dyDescent="0.2">
      <c r="A697" s="186"/>
      <c r="B697" s="186"/>
      <c r="C697" s="186"/>
      <c r="D697" s="188"/>
      <c r="E697" s="188"/>
      <c r="F697" s="188"/>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2" customHeight="1" x14ac:dyDescent="0.2">
      <c r="A698" s="186"/>
      <c r="B698" s="186"/>
      <c r="C698" s="186"/>
      <c r="D698" s="188"/>
      <c r="E698" s="188"/>
      <c r="F698" s="188"/>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2" customHeight="1" x14ac:dyDescent="0.2">
      <c r="A699" s="186"/>
      <c r="B699" s="186"/>
      <c r="C699" s="186"/>
      <c r="D699" s="188"/>
      <c r="E699" s="188"/>
      <c r="F699" s="188"/>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2" customHeight="1" x14ac:dyDescent="0.2">
      <c r="A700" s="186"/>
      <c r="B700" s="186"/>
      <c r="C700" s="186"/>
      <c r="D700" s="188"/>
      <c r="E700" s="188"/>
      <c r="F700" s="188"/>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2" customHeight="1" x14ac:dyDescent="0.2">
      <c r="A701" s="186"/>
      <c r="B701" s="186"/>
      <c r="C701" s="186"/>
      <c r="D701" s="188"/>
      <c r="E701" s="188"/>
      <c r="F701" s="188"/>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2" customHeight="1" x14ac:dyDescent="0.2">
      <c r="A702" s="186"/>
      <c r="B702" s="186"/>
      <c r="C702" s="186"/>
      <c r="D702" s="188"/>
      <c r="E702" s="188"/>
      <c r="F702" s="188"/>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2" customHeight="1" x14ac:dyDescent="0.2">
      <c r="A703" s="186"/>
      <c r="B703" s="186"/>
      <c r="C703" s="186"/>
      <c r="D703" s="188"/>
      <c r="E703" s="188"/>
      <c r="F703" s="188"/>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2" customHeight="1" x14ac:dyDescent="0.2">
      <c r="A704" s="186"/>
      <c r="B704" s="186"/>
      <c r="C704" s="186"/>
      <c r="D704" s="188"/>
      <c r="E704" s="188"/>
      <c r="F704" s="188"/>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2" customHeight="1" x14ac:dyDescent="0.2">
      <c r="A705" s="186"/>
      <c r="B705" s="186"/>
      <c r="C705" s="186"/>
      <c r="D705" s="188"/>
      <c r="E705" s="188"/>
      <c r="F705" s="188"/>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2" customHeight="1" x14ac:dyDescent="0.2">
      <c r="A706" s="186"/>
      <c r="B706" s="186"/>
      <c r="C706" s="186"/>
      <c r="D706" s="188"/>
      <c r="E706" s="188"/>
      <c r="F706" s="188"/>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2" customHeight="1" x14ac:dyDescent="0.2">
      <c r="A707" s="186"/>
      <c r="B707" s="186"/>
      <c r="C707" s="186"/>
      <c r="D707" s="188"/>
      <c r="E707" s="188"/>
      <c r="F707" s="188"/>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2" customHeight="1" x14ac:dyDescent="0.2">
      <c r="A708" s="186"/>
      <c r="B708" s="186"/>
      <c r="C708" s="186"/>
      <c r="D708" s="188"/>
      <c r="E708" s="188"/>
      <c r="F708" s="188"/>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2" customHeight="1" x14ac:dyDescent="0.2">
      <c r="A709" s="186"/>
      <c r="B709" s="186"/>
      <c r="C709" s="186"/>
      <c r="D709" s="188"/>
      <c r="E709" s="188"/>
      <c r="F709" s="188"/>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2" customHeight="1" x14ac:dyDescent="0.2">
      <c r="A710" s="186"/>
      <c r="B710" s="186"/>
      <c r="C710" s="186"/>
      <c r="D710" s="188"/>
      <c r="E710" s="188"/>
      <c r="F710" s="188"/>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2" customHeight="1" x14ac:dyDescent="0.2">
      <c r="A711" s="186"/>
      <c r="B711" s="186"/>
      <c r="C711" s="186"/>
      <c r="D711" s="188"/>
      <c r="E711" s="188"/>
      <c r="F711" s="188"/>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2" customHeight="1" x14ac:dyDescent="0.2">
      <c r="A712" s="186"/>
      <c r="B712" s="186"/>
      <c r="C712" s="186"/>
      <c r="D712" s="188"/>
      <c r="E712" s="188"/>
      <c r="F712" s="188"/>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2" customHeight="1" x14ac:dyDescent="0.2">
      <c r="A713" s="186"/>
      <c r="B713" s="186"/>
      <c r="C713" s="186"/>
      <c r="D713" s="188"/>
      <c r="E713" s="188"/>
      <c r="F713" s="188"/>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2" customHeight="1" x14ac:dyDescent="0.2">
      <c r="A714" s="186"/>
      <c r="B714" s="186"/>
      <c r="C714" s="186"/>
      <c r="D714" s="188"/>
      <c r="E714" s="188"/>
      <c r="F714" s="188"/>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2" customHeight="1" x14ac:dyDescent="0.2">
      <c r="A715" s="186"/>
      <c r="B715" s="186"/>
      <c r="C715" s="186"/>
      <c r="D715" s="188"/>
      <c r="E715" s="188"/>
      <c r="F715" s="188"/>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2" customHeight="1" x14ac:dyDescent="0.2">
      <c r="A716" s="186"/>
      <c r="B716" s="186"/>
      <c r="C716" s="186"/>
      <c r="D716" s="188"/>
      <c r="E716" s="188"/>
      <c r="F716" s="188"/>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2" customHeight="1" x14ac:dyDescent="0.2">
      <c r="A717" s="186"/>
      <c r="B717" s="186"/>
      <c r="C717" s="186"/>
      <c r="D717" s="188"/>
      <c r="E717" s="188"/>
      <c r="F717" s="188"/>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2" customHeight="1" x14ac:dyDescent="0.2">
      <c r="A718" s="186"/>
      <c r="B718" s="186"/>
      <c r="C718" s="186"/>
      <c r="D718" s="188"/>
      <c r="E718" s="188"/>
      <c r="F718" s="188"/>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2" customHeight="1" x14ac:dyDescent="0.2">
      <c r="A719" s="186"/>
      <c r="B719" s="186"/>
      <c r="C719" s="186"/>
      <c r="D719" s="188"/>
      <c r="E719" s="188"/>
      <c r="F719" s="188"/>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2" customHeight="1" x14ac:dyDescent="0.2">
      <c r="A720" s="186"/>
      <c r="B720" s="186"/>
      <c r="C720" s="186"/>
      <c r="D720" s="188"/>
      <c r="E720" s="188"/>
      <c r="F720" s="188"/>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2" customHeight="1" x14ac:dyDescent="0.2">
      <c r="A721" s="186"/>
      <c r="B721" s="186"/>
      <c r="C721" s="186"/>
      <c r="D721" s="188"/>
      <c r="E721" s="188"/>
      <c r="F721" s="188"/>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2" customHeight="1" x14ac:dyDescent="0.2">
      <c r="A722" s="186"/>
      <c r="B722" s="186"/>
      <c r="C722" s="186"/>
      <c r="D722" s="188"/>
      <c r="E722" s="188"/>
      <c r="F722" s="188"/>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2" customHeight="1" x14ac:dyDescent="0.2">
      <c r="A723" s="186"/>
      <c r="B723" s="186"/>
      <c r="C723" s="186"/>
      <c r="D723" s="188"/>
      <c r="E723" s="188"/>
      <c r="F723" s="188"/>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2" customHeight="1" x14ac:dyDescent="0.2">
      <c r="A724" s="186"/>
      <c r="B724" s="186"/>
      <c r="C724" s="186"/>
      <c r="D724" s="188"/>
      <c r="E724" s="188"/>
      <c r="F724" s="188"/>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2" customHeight="1" x14ac:dyDescent="0.2">
      <c r="A725" s="186"/>
      <c r="B725" s="186"/>
      <c r="C725" s="186"/>
      <c r="D725" s="188"/>
      <c r="E725" s="188"/>
      <c r="F725" s="188"/>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2" customHeight="1" x14ac:dyDescent="0.2">
      <c r="A726" s="186"/>
      <c r="B726" s="186"/>
      <c r="C726" s="186"/>
      <c r="D726" s="188"/>
      <c r="E726" s="188"/>
      <c r="F726" s="188"/>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2" customHeight="1" x14ac:dyDescent="0.2">
      <c r="A727" s="186"/>
      <c r="B727" s="186"/>
      <c r="C727" s="186"/>
      <c r="D727" s="188"/>
      <c r="E727" s="188"/>
      <c r="F727" s="188"/>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2" customHeight="1" x14ac:dyDescent="0.2">
      <c r="A728" s="186"/>
      <c r="B728" s="186"/>
      <c r="C728" s="186"/>
      <c r="D728" s="188"/>
      <c r="E728" s="188"/>
      <c r="F728" s="188"/>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2" customHeight="1" x14ac:dyDescent="0.2">
      <c r="A729" s="186"/>
      <c r="B729" s="186"/>
      <c r="C729" s="186"/>
      <c r="D729" s="188"/>
      <c r="E729" s="188"/>
      <c r="F729" s="188"/>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2" customHeight="1" x14ac:dyDescent="0.2">
      <c r="A730" s="186"/>
      <c r="B730" s="186"/>
      <c r="C730" s="186"/>
      <c r="D730" s="188"/>
      <c r="E730" s="188"/>
      <c r="F730" s="188"/>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2" customHeight="1" x14ac:dyDescent="0.2">
      <c r="A731" s="186"/>
      <c r="B731" s="186"/>
      <c r="C731" s="186"/>
      <c r="D731" s="188"/>
      <c r="E731" s="188"/>
      <c r="F731" s="188"/>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2" customHeight="1" x14ac:dyDescent="0.2">
      <c r="A732" s="186"/>
      <c r="B732" s="186"/>
      <c r="C732" s="186"/>
      <c r="D732" s="188"/>
      <c r="E732" s="188"/>
      <c r="F732" s="188"/>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2" customHeight="1" x14ac:dyDescent="0.2">
      <c r="A733" s="186"/>
      <c r="B733" s="186"/>
      <c r="C733" s="186"/>
      <c r="D733" s="188"/>
      <c r="E733" s="188"/>
      <c r="F733" s="188"/>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2" customHeight="1" x14ac:dyDescent="0.2">
      <c r="A734" s="186"/>
      <c r="B734" s="186"/>
      <c r="C734" s="186"/>
      <c r="D734" s="188"/>
      <c r="E734" s="188"/>
      <c r="F734" s="188"/>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2" customHeight="1" x14ac:dyDescent="0.2">
      <c r="A735" s="186"/>
      <c r="B735" s="186"/>
      <c r="C735" s="186"/>
      <c r="D735" s="188"/>
      <c r="E735" s="188"/>
      <c r="F735" s="188"/>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2" customHeight="1" x14ac:dyDescent="0.2">
      <c r="A736" s="186"/>
      <c r="B736" s="186"/>
      <c r="C736" s="186"/>
      <c r="D736" s="188"/>
      <c r="E736" s="188"/>
      <c r="F736" s="188"/>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2" customHeight="1" x14ac:dyDescent="0.2">
      <c r="A737" s="186"/>
      <c r="B737" s="186"/>
      <c r="C737" s="186"/>
      <c r="D737" s="188"/>
      <c r="E737" s="188"/>
      <c r="F737" s="188"/>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2" customHeight="1" x14ac:dyDescent="0.2">
      <c r="A738" s="186"/>
      <c r="B738" s="186"/>
      <c r="C738" s="186"/>
      <c r="D738" s="188"/>
      <c r="E738" s="188"/>
      <c r="F738" s="188"/>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2" customHeight="1" x14ac:dyDescent="0.2">
      <c r="A739" s="186"/>
      <c r="B739" s="186"/>
      <c r="C739" s="186"/>
      <c r="D739" s="188"/>
      <c r="E739" s="188"/>
      <c r="F739" s="188"/>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2" customHeight="1" x14ac:dyDescent="0.2">
      <c r="A740" s="186"/>
      <c r="B740" s="186"/>
      <c r="C740" s="186"/>
      <c r="D740" s="188"/>
      <c r="E740" s="188"/>
      <c r="F740" s="188"/>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2" customHeight="1" x14ac:dyDescent="0.2">
      <c r="A741" s="186"/>
      <c r="B741" s="186"/>
      <c r="C741" s="186"/>
      <c r="D741" s="188"/>
      <c r="E741" s="188"/>
      <c r="F741" s="188"/>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2" customHeight="1" x14ac:dyDescent="0.2">
      <c r="A742" s="186"/>
      <c r="B742" s="186"/>
      <c r="C742" s="186"/>
      <c r="D742" s="188"/>
      <c r="E742" s="188"/>
      <c r="F742" s="188"/>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2" customHeight="1" x14ac:dyDescent="0.2">
      <c r="A743" s="186"/>
      <c r="B743" s="186"/>
      <c r="C743" s="186"/>
      <c r="D743" s="188"/>
      <c r="E743" s="188"/>
      <c r="F743" s="188"/>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2" customHeight="1" x14ac:dyDescent="0.2">
      <c r="A744" s="186"/>
      <c r="B744" s="186"/>
      <c r="C744" s="186"/>
      <c r="D744" s="188"/>
      <c r="E744" s="188"/>
      <c r="F744" s="188"/>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2" customHeight="1" x14ac:dyDescent="0.2">
      <c r="A745" s="186"/>
      <c r="B745" s="186"/>
      <c r="C745" s="186"/>
      <c r="D745" s="188"/>
      <c r="E745" s="188"/>
      <c r="F745" s="188"/>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2" customHeight="1" x14ac:dyDescent="0.2">
      <c r="A746" s="186"/>
      <c r="B746" s="186"/>
      <c r="C746" s="186"/>
      <c r="D746" s="188"/>
      <c r="E746" s="188"/>
      <c r="F746" s="188"/>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2" customHeight="1" x14ac:dyDescent="0.2">
      <c r="A747" s="186"/>
      <c r="B747" s="186"/>
      <c r="C747" s="186"/>
      <c r="D747" s="188"/>
      <c r="E747" s="188"/>
      <c r="F747" s="188"/>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2" customHeight="1" x14ac:dyDescent="0.2">
      <c r="A748" s="186"/>
      <c r="B748" s="186"/>
      <c r="C748" s="186"/>
      <c r="D748" s="188"/>
      <c r="E748" s="188"/>
      <c r="F748" s="188"/>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2" customHeight="1" x14ac:dyDescent="0.2">
      <c r="A749" s="186"/>
      <c r="B749" s="186"/>
      <c r="C749" s="186"/>
      <c r="D749" s="188"/>
      <c r="E749" s="188"/>
      <c r="F749" s="188"/>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2" customHeight="1" x14ac:dyDescent="0.2">
      <c r="A750" s="186"/>
      <c r="B750" s="186"/>
      <c r="C750" s="186"/>
      <c r="D750" s="188"/>
      <c r="E750" s="188"/>
      <c r="F750" s="188"/>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2" customHeight="1" x14ac:dyDescent="0.2">
      <c r="A751" s="186"/>
      <c r="B751" s="186"/>
      <c r="C751" s="186"/>
      <c r="D751" s="188"/>
      <c r="E751" s="188"/>
      <c r="F751" s="188"/>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2" customHeight="1" x14ac:dyDescent="0.2">
      <c r="A752" s="186"/>
      <c r="B752" s="186"/>
      <c r="C752" s="186"/>
      <c r="D752" s="188"/>
      <c r="E752" s="188"/>
      <c r="F752" s="188"/>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2" customHeight="1" x14ac:dyDescent="0.2">
      <c r="A753" s="186"/>
      <c r="B753" s="186"/>
      <c r="C753" s="186"/>
      <c r="D753" s="188"/>
      <c r="E753" s="188"/>
      <c r="F753" s="188"/>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2" customHeight="1" x14ac:dyDescent="0.2">
      <c r="A754" s="186"/>
      <c r="B754" s="186"/>
      <c r="C754" s="186"/>
      <c r="D754" s="188"/>
      <c r="E754" s="188"/>
      <c r="F754" s="188"/>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2" customHeight="1" x14ac:dyDescent="0.2">
      <c r="A755" s="186"/>
      <c r="B755" s="186"/>
      <c r="C755" s="186"/>
      <c r="D755" s="188"/>
      <c r="E755" s="188"/>
      <c r="F755" s="188"/>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2" customHeight="1" x14ac:dyDescent="0.2">
      <c r="A756" s="186"/>
      <c r="B756" s="186"/>
      <c r="C756" s="186"/>
      <c r="D756" s="188"/>
      <c r="E756" s="188"/>
      <c r="F756" s="188"/>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2" customHeight="1" x14ac:dyDescent="0.2">
      <c r="A757" s="186"/>
      <c r="B757" s="186"/>
      <c r="C757" s="186"/>
      <c r="D757" s="188"/>
      <c r="E757" s="188"/>
      <c r="F757" s="188"/>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2" customHeight="1" x14ac:dyDescent="0.2">
      <c r="A758" s="186"/>
      <c r="B758" s="186"/>
      <c r="C758" s="186"/>
      <c r="D758" s="188"/>
      <c r="E758" s="188"/>
      <c r="F758" s="188"/>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2" customHeight="1" x14ac:dyDescent="0.2">
      <c r="A759" s="186"/>
      <c r="B759" s="186"/>
      <c r="C759" s="186"/>
      <c r="D759" s="188"/>
      <c r="E759" s="188"/>
      <c r="F759" s="188"/>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2" customHeight="1" x14ac:dyDescent="0.2">
      <c r="A760" s="186"/>
      <c r="B760" s="186"/>
      <c r="C760" s="186"/>
      <c r="D760" s="188"/>
      <c r="E760" s="188"/>
      <c r="F760" s="188"/>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2" customHeight="1" x14ac:dyDescent="0.2">
      <c r="A761" s="186"/>
      <c r="B761" s="186"/>
      <c r="C761" s="186"/>
      <c r="D761" s="188"/>
      <c r="E761" s="188"/>
      <c r="F761" s="188"/>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2" customHeight="1" x14ac:dyDescent="0.2">
      <c r="A762" s="186"/>
      <c r="B762" s="186"/>
      <c r="C762" s="186"/>
      <c r="D762" s="188"/>
      <c r="E762" s="188"/>
      <c r="F762" s="188"/>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2" customHeight="1" x14ac:dyDescent="0.2">
      <c r="A763" s="186"/>
      <c r="B763" s="186"/>
      <c r="C763" s="186"/>
      <c r="D763" s="188"/>
      <c r="E763" s="188"/>
      <c r="F763" s="188"/>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2" customHeight="1" x14ac:dyDescent="0.2">
      <c r="A764" s="186"/>
      <c r="B764" s="186"/>
      <c r="C764" s="186"/>
      <c r="D764" s="188"/>
      <c r="E764" s="188"/>
      <c r="F764" s="188"/>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2" customHeight="1" x14ac:dyDescent="0.2">
      <c r="A765" s="186"/>
      <c r="B765" s="186"/>
      <c r="C765" s="186"/>
      <c r="D765" s="188"/>
      <c r="E765" s="188"/>
      <c r="F765" s="188"/>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2" customHeight="1" x14ac:dyDescent="0.2">
      <c r="A766" s="186"/>
      <c r="B766" s="186"/>
      <c r="C766" s="186"/>
      <c r="D766" s="188"/>
      <c r="E766" s="188"/>
      <c r="F766" s="188"/>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2" customHeight="1" x14ac:dyDescent="0.2">
      <c r="A767" s="186"/>
      <c r="B767" s="186"/>
      <c r="C767" s="186"/>
      <c r="D767" s="188"/>
      <c r="E767" s="188"/>
      <c r="F767" s="188"/>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2" customHeight="1" x14ac:dyDescent="0.2">
      <c r="A768" s="186"/>
      <c r="B768" s="186"/>
      <c r="C768" s="186"/>
      <c r="D768" s="188"/>
      <c r="E768" s="188"/>
      <c r="F768" s="188"/>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2" customHeight="1" x14ac:dyDescent="0.2">
      <c r="A769" s="186"/>
      <c r="B769" s="186"/>
      <c r="C769" s="186"/>
      <c r="D769" s="188"/>
      <c r="E769" s="188"/>
      <c r="F769" s="188"/>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2" customHeight="1" x14ac:dyDescent="0.2">
      <c r="A770" s="186"/>
      <c r="B770" s="186"/>
      <c r="C770" s="186"/>
      <c r="D770" s="188"/>
      <c r="E770" s="188"/>
      <c r="F770" s="188"/>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2" customHeight="1" x14ac:dyDescent="0.2">
      <c r="A771" s="186"/>
      <c r="B771" s="186"/>
      <c r="C771" s="186"/>
      <c r="D771" s="188"/>
      <c r="E771" s="188"/>
      <c r="F771" s="188"/>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2" customHeight="1" x14ac:dyDescent="0.2">
      <c r="A772" s="186"/>
      <c r="B772" s="186"/>
      <c r="C772" s="186"/>
      <c r="D772" s="188"/>
      <c r="E772" s="188"/>
      <c r="F772" s="188"/>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2" customHeight="1" x14ac:dyDescent="0.2">
      <c r="A773" s="186"/>
      <c r="B773" s="186"/>
      <c r="C773" s="186"/>
      <c r="D773" s="188"/>
      <c r="E773" s="188"/>
      <c r="F773" s="188"/>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2" customHeight="1" x14ac:dyDescent="0.2">
      <c r="A774" s="186"/>
      <c r="B774" s="186"/>
      <c r="C774" s="186"/>
      <c r="D774" s="188"/>
      <c r="E774" s="188"/>
      <c r="F774" s="188"/>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2" customHeight="1" x14ac:dyDescent="0.2">
      <c r="A775" s="186"/>
      <c r="B775" s="186"/>
      <c r="C775" s="186"/>
      <c r="D775" s="188"/>
      <c r="E775" s="188"/>
      <c r="F775" s="188"/>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2" customHeight="1" x14ac:dyDescent="0.2">
      <c r="A776" s="186"/>
      <c r="B776" s="186"/>
      <c r="C776" s="186"/>
      <c r="D776" s="188"/>
      <c r="E776" s="188"/>
      <c r="F776" s="188"/>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2" customHeight="1" x14ac:dyDescent="0.2">
      <c r="A777" s="186"/>
      <c r="B777" s="186"/>
      <c r="C777" s="186"/>
      <c r="D777" s="188"/>
      <c r="E777" s="188"/>
      <c r="F777" s="188"/>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2" customHeight="1" x14ac:dyDescent="0.2">
      <c r="A778" s="186"/>
      <c r="B778" s="186"/>
      <c r="C778" s="186"/>
      <c r="D778" s="188"/>
      <c r="E778" s="188"/>
      <c r="F778" s="188"/>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2" customHeight="1" x14ac:dyDescent="0.2">
      <c r="A779" s="186"/>
      <c r="B779" s="186"/>
      <c r="C779" s="186"/>
      <c r="D779" s="188"/>
      <c r="E779" s="188"/>
      <c r="F779" s="188"/>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2" customHeight="1" x14ac:dyDescent="0.2">
      <c r="A780" s="186"/>
      <c r="B780" s="186"/>
      <c r="C780" s="186"/>
      <c r="D780" s="188"/>
      <c r="E780" s="188"/>
      <c r="F780" s="188"/>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2" customHeight="1" x14ac:dyDescent="0.2">
      <c r="A781" s="186"/>
      <c r="B781" s="186"/>
      <c r="C781" s="186"/>
      <c r="D781" s="188"/>
      <c r="E781" s="188"/>
      <c r="F781" s="188"/>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2" customHeight="1" x14ac:dyDescent="0.2">
      <c r="A782" s="186"/>
      <c r="B782" s="186"/>
      <c r="C782" s="186"/>
      <c r="D782" s="188"/>
      <c r="E782" s="188"/>
      <c r="F782" s="188"/>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2" customHeight="1" x14ac:dyDescent="0.2">
      <c r="A783" s="186"/>
      <c r="B783" s="186"/>
      <c r="C783" s="186"/>
      <c r="D783" s="188"/>
      <c r="E783" s="188"/>
      <c r="F783" s="188"/>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2" customHeight="1" x14ac:dyDescent="0.2">
      <c r="A784" s="186"/>
      <c r="B784" s="186"/>
      <c r="C784" s="186"/>
      <c r="D784" s="188"/>
      <c r="E784" s="188"/>
      <c r="F784" s="188"/>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2" customHeight="1" x14ac:dyDescent="0.2">
      <c r="A785" s="186"/>
      <c r="B785" s="186"/>
      <c r="C785" s="186"/>
      <c r="D785" s="188"/>
      <c r="E785" s="188"/>
      <c r="F785" s="188"/>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2" customHeight="1" x14ac:dyDescent="0.2">
      <c r="A786" s="186"/>
      <c r="B786" s="186"/>
      <c r="C786" s="186"/>
      <c r="D786" s="188"/>
      <c r="E786" s="188"/>
      <c r="F786" s="188"/>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2" customHeight="1" x14ac:dyDescent="0.2">
      <c r="A787" s="186"/>
      <c r="B787" s="186"/>
      <c r="C787" s="186"/>
      <c r="D787" s="188"/>
      <c r="E787" s="188"/>
      <c r="F787" s="188"/>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2" customHeight="1" x14ac:dyDescent="0.2">
      <c r="A788" s="186"/>
      <c r="B788" s="186"/>
      <c r="C788" s="186"/>
      <c r="D788" s="188"/>
      <c r="E788" s="188"/>
      <c r="F788" s="188"/>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2" customHeight="1" x14ac:dyDescent="0.2">
      <c r="A789" s="186"/>
      <c r="B789" s="186"/>
      <c r="C789" s="186"/>
      <c r="D789" s="188"/>
      <c r="E789" s="188"/>
      <c r="F789" s="188"/>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2" customHeight="1" x14ac:dyDescent="0.2">
      <c r="A790" s="186"/>
      <c r="B790" s="186"/>
      <c r="C790" s="186"/>
      <c r="D790" s="188"/>
      <c r="E790" s="188"/>
      <c r="F790" s="188"/>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2" customHeight="1" x14ac:dyDescent="0.2">
      <c r="A791" s="186"/>
      <c r="B791" s="186"/>
      <c r="C791" s="186"/>
      <c r="D791" s="188"/>
      <c r="E791" s="188"/>
      <c r="F791" s="188"/>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2" customHeight="1" x14ac:dyDescent="0.2">
      <c r="A792" s="186"/>
      <c r="B792" s="186"/>
      <c r="C792" s="186"/>
      <c r="D792" s="188"/>
      <c r="E792" s="188"/>
      <c r="F792" s="188"/>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2" customHeight="1" x14ac:dyDescent="0.2">
      <c r="A793" s="186"/>
      <c r="B793" s="186"/>
      <c r="C793" s="186"/>
      <c r="D793" s="188"/>
      <c r="E793" s="188"/>
      <c r="F793" s="188"/>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2" customHeight="1" x14ac:dyDescent="0.2">
      <c r="A794" s="186"/>
      <c r="B794" s="186"/>
      <c r="C794" s="186"/>
      <c r="D794" s="188"/>
      <c r="E794" s="188"/>
      <c r="F794" s="188"/>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2" customHeight="1" x14ac:dyDescent="0.2">
      <c r="A795" s="186"/>
      <c r="B795" s="186"/>
      <c r="C795" s="186"/>
      <c r="D795" s="188"/>
      <c r="E795" s="188"/>
      <c r="F795" s="188"/>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2" customHeight="1" x14ac:dyDescent="0.2">
      <c r="A796" s="186"/>
      <c r="B796" s="186"/>
      <c r="C796" s="186"/>
      <c r="D796" s="188"/>
      <c r="E796" s="188"/>
      <c r="F796" s="188"/>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2" customHeight="1" x14ac:dyDescent="0.2">
      <c r="A797" s="186"/>
      <c r="B797" s="186"/>
      <c r="C797" s="186"/>
      <c r="D797" s="188"/>
      <c r="E797" s="188"/>
      <c r="F797" s="188"/>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2" customHeight="1" x14ac:dyDescent="0.2">
      <c r="A798" s="186"/>
      <c r="B798" s="186"/>
      <c r="C798" s="186"/>
      <c r="D798" s="188"/>
      <c r="E798" s="188"/>
      <c r="F798" s="188"/>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2" customHeight="1" x14ac:dyDescent="0.2">
      <c r="A799" s="186"/>
      <c r="B799" s="186"/>
      <c r="C799" s="186"/>
      <c r="D799" s="188"/>
      <c r="E799" s="188"/>
      <c r="F799" s="188"/>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2" customHeight="1" x14ac:dyDescent="0.2">
      <c r="A800" s="186"/>
      <c r="B800" s="186"/>
      <c r="C800" s="186"/>
      <c r="D800" s="188"/>
      <c r="E800" s="188"/>
      <c r="F800" s="188"/>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2" customHeight="1" x14ac:dyDescent="0.2">
      <c r="A801" s="186"/>
      <c r="B801" s="186"/>
      <c r="C801" s="186"/>
      <c r="D801" s="188"/>
      <c r="E801" s="188"/>
      <c r="F801" s="188"/>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2" customHeight="1" x14ac:dyDescent="0.2">
      <c r="A802" s="186"/>
      <c r="B802" s="186"/>
      <c r="C802" s="186"/>
      <c r="D802" s="188"/>
      <c r="E802" s="188"/>
      <c r="F802" s="188"/>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2" customHeight="1" x14ac:dyDescent="0.2">
      <c r="A803" s="186"/>
      <c r="B803" s="186"/>
      <c r="C803" s="186"/>
      <c r="D803" s="188"/>
      <c r="E803" s="188"/>
      <c r="F803" s="188"/>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2" customHeight="1" x14ac:dyDescent="0.2">
      <c r="A804" s="186"/>
      <c r="B804" s="186"/>
      <c r="C804" s="186"/>
      <c r="D804" s="188"/>
      <c r="E804" s="188"/>
      <c r="F804" s="188"/>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2" customHeight="1" x14ac:dyDescent="0.2">
      <c r="A805" s="186"/>
      <c r="B805" s="186"/>
      <c r="C805" s="186"/>
      <c r="D805" s="188"/>
      <c r="E805" s="188"/>
      <c r="F805" s="188"/>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2" customHeight="1" x14ac:dyDescent="0.2">
      <c r="A806" s="186"/>
      <c r="B806" s="186"/>
      <c r="C806" s="186"/>
      <c r="D806" s="188"/>
      <c r="E806" s="188"/>
      <c r="F806" s="188"/>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2" customHeight="1" x14ac:dyDescent="0.2">
      <c r="A807" s="186"/>
      <c r="B807" s="186"/>
      <c r="C807" s="186"/>
      <c r="D807" s="188"/>
      <c r="E807" s="188"/>
      <c r="F807" s="188"/>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2" customHeight="1" x14ac:dyDescent="0.2">
      <c r="A808" s="186"/>
      <c r="B808" s="186"/>
      <c r="C808" s="186"/>
      <c r="D808" s="188"/>
      <c r="E808" s="188"/>
      <c r="F808" s="188"/>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2" customHeight="1" x14ac:dyDescent="0.2">
      <c r="A809" s="186"/>
      <c r="B809" s="186"/>
      <c r="C809" s="186"/>
      <c r="D809" s="188"/>
      <c r="E809" s="188"/>
      <c r="F809" s="188"/>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2" customHeight="1" x14ac:dyDescent="0.2">
      <c r="A810" s="186"/>
      <c r="B810" s="186"/>
      <c r="C810" s="186"/>
      <c r="D810" s="188"/>
      <c r="E810" s="188"/>
      <c r="F810" s="188"/>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2" customHeight="1" x14ac:dyDescent="0.2">
      <c r="A811" s="186"/>
      <c r="B811" s="186"/>
      <c r="C811" s="186"/>
      <c r="D811" s="188"/>
      <c r="E811" s="188"/>
      <c r="F811" s="188"/>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2" customHeight="1" x14ac:dyDescent="0.2">
      <c r="A812" s="186"/>
      <c r="B812" s="186"/>
      <c r="C812" s="186"/>
      <c r="D812" s="188"/>
      <c r="E812" s="188"/>
      <c r="F812" s="188"/>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2" customHeight="1" x14ac:dyDescent="0.2">
      <c r="A813" s="186"/>
      <c r="B813" s="186"/>
      <c r="C813" s="186"/>
      <c r="D813" s="188"/>
      <c r="E813" s="188"/>
      <c r="F813" s="188"/>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2" customHeight="1" x14ac:dyDescent="0.2">
      <c r="A814" s="186"/>
      <c r="B814" s="186"/>
      <c r="C814" s="186"/>
      <c r="D814" s="188"/>
      <c r="E814" s="188"/>
      <c r="F814" s="188"/>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2" customHeight="1" x14ac:dyDescent="0.2">
      <c r="A815" s="186"/>
      <c r="B815" s="186"/>
      <c r="C815" s="186"/>
      <c r="D815" s="188"/>
      <c r="E815" s="188"/>
      <c r="F815" s="188"/>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2" customHeight="1" x14ac:dyDescent="0.2">
      <c r="A816" s="186"/>
      <c r="B816" s="186"/>
      <c r="C816" s="186"/>
      <c r="D816" s="188"/>
      <c r="E816" s="188"/>
      <c r="F816" s="188"/>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2" customHeight="1" x14ac:dyDescent="0.2">
      <c r="A817" s="186"/>
      <c r="B817" s="186"/>
      <c r="C817" s="186"/>
      <c r="D817" s="188"/>
      <c r="E817" s="188"/>
      <c r="F817" s="188"/>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2" customHeight="1" x14ac:dyDescent="0.2">
      <c r="A818" s="186"/>
      <c r="B818" s="186"/>
      <c r="C818" s="186"/>
      <c r="D818" s="188"/>
      <c r="E818" s="188"/>
      <c r="F818" s="188"/>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2" customHeight="1" x14ac:dyDescent="0.2">
      <c r="A819" s="186"/>
      <c r="B819" s="186"/>
      <c r="C819" s="186"/>
      <c r="D819" s="188"/>
      <c r="E819" s="188"/>
      <c r="F819" s="188"/>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2" customHeight="1" x14ac:dyDescent="0.2">
      <c r="A820" s="186"/>
      <c r="B820" s="186"/>
      <c r="C820" s="186"/>
      <c r="D820" s="188"/>
      <c r="E820" s="188"/>
      <c r="F820" s="188"/>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2" customHeight="1" x14ac:dyDescent="0.2">
      <c r="A821" s="186"/>
      <c r="B821" s="186"/>
      <c r="C821" s="186"/>
      <c r="D821" s="188"/>
      <c r="E821" s="188"/>
      <c r="F821" s="188"/>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2" customHeight="1" x14ac:dyDescent="0.2">
      <c r="A822" s="186"/>
      <c r="B822" s="186"/>
      <c r="C822" s="186"/>
      <c r="D822" s="188"/>
      <c r="E822" s="188"/>
      <c r="F822" s="188"/>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2" customHeight="1" x14ac:dyDescent="0.2">
      <c r="A823" s="186"/>
      <c r="B823" s="186"/>
      <c r="C823" s="186"/>
      <c r="D823" s="188"/>
      <c r="E823" s="188"/>
      <c r="F823" s="188"/>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2" customHeight="1" x14ac:dyDescent="0.2">
      <c r="A824" s="186"/>
      <c r="B824" s="186"/>
      <c r="C824" s="186"/>
      <c r="D824" s="188"/>
      <c r="E824" s="188"/>
      <c r="F824" s="188"/>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2" customHeight="1" x14ac:dyDescent="0.2">
      <c r="A825" s="186"/>
      <c r="B825" s="186"/>
      <c r="C825" s="186"/>
      <c r="D825" s="188"/>
      <c r="E825" s="188"/>
      <c r="F825" s="188"/>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2" customHeight="1" x14ac:dyDescent="0.2">
      <c r="A826" s="186"/>
      <c r="B826" s="186"/>
      <c r="C826" s="186"/>
      <c r="D826" s="188"/>
      <c r="E826" s="188"/>
      <c r="F826" s="188"/>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2" customHeight="1" x14ac:dyDescent="0.2">
      <c r="A827" s="186"/>
      <c r="B827" s="186"/>
      <c r="C827" s="186"/>
      <c r="D827" s="188"/>
      <c r="E827" s="188"/>
      <c r="F827" s="188"/>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2" customHeight="1" x14ac:dyDescent="0.2">
      <c r="A828" s="186"/>
      <c r="B828" s="186"/>
      <c r="C828" s="186"/>
      <c r="D828" s="188"/>
      <c r="E828" s="188"/>
      <c r="F828" s="188"/>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2" customHeight="1" x14ac:dyDescent="0.2">
      <c r="A829" s="186"/>
      <c r="B829" s="186"/>
      <c r="C829" s="186"/>
      <c r="D829" s="188"/>
      <c r="E829" s="188"/>
      <c r="F829" s="188"/>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2" customHeight="1" x14ac:dyDescent="0.2">
      <c r="A830" s="186"/>
      <c r="B830" s="186"/>
      <c r="C830" s="186"/>
      <c r="D830" s="188"/>
      <c r="E830" s="188"/>
      <c r="F830" s="188"/>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2" customHeight="1" x14ac:dyDescent="0.2">
      <c r="A831" s="186"/>
      <c r="B831" s="186"/>
      <c r="C831" s="186"/>
      <c r="D831" s="188"/>
      <c r="E831" s="188"/>
      <c r="F831" s="188"/>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2" customHeight="1" x14ac:dyDescent="0.2">
      <c r="A832" s="186"/>
      <c r="B832" s="186"/>
      <c r="C832" s="186"/>
      <c r="D832" s="188"/>
      <c r="E832" s="188"/>
      <c r="F832" s="188"/>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2" customHeight="1" x14ac:dyDescent="0.2">
      <c r="A833" s="186"/>
      <c r="B833" s="186"/>
      <c r="C833" s="186"/>
      <c r="D833" s="188"/>
      <c r="E833" s="188"/>
      <c r="F833" s="188"/>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2" customHeight="1" x14ac:dyDescent="0.2">
      <c r="A834" s="186"/>
      <c r="B834" s="186"/>
      <c r="C834" s="186"/>
      <c r="D834" s="188"/>
      <c r="E834" s="188"/>
      <c r="F834" s="188"/>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2" customHeight="1" x14ac:dyDescent="0.2">
      <c r="A835" s="186"/>
      <c r="B835" s="186"/>
      <c r="C835" s="186"/>
      <c r="D835" s="188"/>
      <c r="E835" s="188"/>
      <c r="F835" s="188"/>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2" customHeight="1" x14ac:dyDescent="0.2">
      <c r="A836" s="186"/>
      <c r="B836" s="186"/>
      <c r="C836" s="186"/>
      <c r="D836" s="188"/>
      <c r="E836" s="188"/>
      <c r="F836" s="188"/>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2" customHeight="1" x14ac:dyDescent="0.2">
      <c r="A837" s="186"/>
      <c r="B837" s="186"/>
      <c r="C837" s="186"/>
      <c r="D837" s="188"/>
      <c r="E837" s="188"/>
      <c r="F837" s="188"/>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2" customHeight="1" x14ac:dyDescent="0.2">
      <c r="A838" s="186"/>
      <c r="B838" s="186"/>
      <c r="C838" s="186"/>
      <c r="D838" s="188"/>
      <c r="E838" s="188"/>
      <c r="F838" s="188"/>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2" customHeight="1" x14ac:dyDescent="0.2">
      <c r="A839" s="186"/>
      <c r="B839" s="186"/>
      <c r="C839" s="186"/>
      <c r="D839" s="188"/>
      <c r="E839" s="188"/>
      <c r="F839" s="188"/>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2" customHeight="1" x14ac:dyDescent="0.2">
      <c r="A840" s="186"/>
      <c r="B840" s="186"/>
      <c r="C840" s="186"/>
      <c r="D840" s="188"/>
      <c r="E840" s="188"/>
      <c r="F840" s="188"/>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2" customHeight="1" x14ac:dyDescent="0.2">
      <c r="A841" s="186"/>
      <c r="B841" s="186"/>
      <c r="C841" s="186"/>
      <c r="D841" s="188"/>
      <c r="E841" s="188"/>
      <c r="F841" s="188"/>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2" customHeight="1" x14ac:dyDescent="0.2">
      <c r="A842" s="186"/>
      <c r="B842" s="186"/>
      <c r="C842" s="186"/>
      <c r="D842" s="188"/>
      <c r="E842" s="188"/>
      <c r="F842" s="188"/>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2" customHeight="1" x14ac:dyDescent="0.2">
      <c r="A843" s="186"/>
      <c r="B843" s="186"/>
      <c r="C843" s="186"/>
      <c r="D843" s="188"/>
      <c r="E843" s="188"/>
      <c r="F843" s="188"/>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2" customHeight="1" x14ac:dyDescent="0.2">
      <c r="A844" s="186"/>
      <c r="B844" s="186"/>
      <c r="C844" s="186"/>
      <c r="D844" s="188"/>
      <c r="E844" s="188"/>
      <c r="F844" s="188"/>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2" customHeight="1" x14ac:dyDescent="0.2">
      <c r="A845" s="186"/>
      <c r="B845" s="186"/>
      <c r="C845" s="186"/>
      <c r="D845" s="188"/>
      <c r="E845" s="188"/>
      <c r="F845" s="188"/>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2" customHeight="1" x14ac:dyDescent="0.2">
      <c r="A846" s="186"/>
      <c r="B846" s="186"/>
      <c r="C846" s="186"/>
      <c r="D846" s="188"/>
      <c r="E846" s="188"/>
      <c r="F846" s="188"/>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2" customHeight="1" x14ac:dyDescent="0.2">
      <c r="A847" s="186"/>
      <c r="B847" s="186"/>
      <c r="C847" s="186"/>
      <c r="D847" s="188"/>
      <c r="E847" s="188"/>
      <c r="F847" s="188"/>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2" customHeight="1" x14ac:dyDescent="0.2">
      <c r="A848" s="186"/>
      <c r="B848" s="186"/>
      <c r="C848" s="186"/>
      <c r="D848" s="188"/>
      <c r="E848" s="188"/>
      <c r="F848" s="188"/>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2" customHeight="1" x14ac:dyDescent="0.2">
      <c r="A849" s="186"/>
      <c r="B849" s="186"/>
      <c r="C849" s="186"/>
      <c r="D849" s="188"/>
      <c r="E849" s="188"/>
      <c r="F849" s="188"/>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2" customHeight="1" x14ac:dyDescent="0.2">
      <c r="A850" s="186"/>
      <c r="B850" s="186"/>
      <c r="C850" s="186"/>
      <c r="D850" s="188"/>
      <c r="E850" s="188"/>
      <c r="F850" s="188"/>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2" customHeight="1" x14ac:dyDescent="0.2">
      <c r="A851" s="186"/>
      <c r="B851" s="186"/>
      <c r="C851" s="186"/>
      <c r="D851" s="188"/>
      <c r="E851" s="188"/>
      <c r="F851" s="188"/>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2" customHeight="1" x14ac:dyDescent="0.2">
      <c r="A852" s="186"/>
      <c r="B852" s="186"/>
      <c r="C852" s="186"/>
      <c r="D852" s="188"/>
      <c r="E852" s="188"/>
      <c r="F852" s="188"/>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2" customHeight="1" x14ac:dyDescent="0.2">
      <c r="A853" s="186"/>
      <c r="B853" s="186"/>
      <c r="C853" s="186"/>
      <c r="D853" s="188"/>
      <c r="E853" s="188"/>
      <c r="F853" s="188"/>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2" customHeight="1" x14ac:dyDescent="0.2">
      <c r="A854" s="186"/>
      <c r="B854" s="186"/>
      <c r="C854" s="186"/>
      <c r="D854" s="188"/>
      <c r="E854" s="188"/>
      <c r="F854" s="188"/>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2" customHeight="1" x14ac:dyDescent="0.2">
      <c r="A855" s="186"/>
      <c r="B855" s="186"/>
      <c r="C855" s="186"/>
      <c r="D855" s="188"/>
      <c r="E855" s="188"/>
      <c r="F855" s="188"/>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2" customHeight="1" x14ac:dyDescent="0.2">
      <c r="A856" s="186"/>
      <c r="B856" s="186"/>
      <c r="C856" s="186"/>
      <c r="D856" s="188"/>
      <c r="E856" s="188"/>
      <c r="F856" s="188"/>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2" customHeight="1" x14ac:dyDescent="0.2">
      <c r="A857" s="186"/>
      <c r="B857" s="186"/>
      <c r="C857" s="186"/>
      <c r="D857" s="188"/>
      <c r="E857" s="188"/>
      <c r="F857" s="188"/>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2" customHeight="1" x14ac:dyDescent="0.2">
      <c r="A858" s="186"/>
      <c r="B858" s="186"/>
      <c r="C858" s="186"/>
      <c r="D858" s="188"/>
      <c r="E858" s="188"/>
      <c r="F858" s="188"/>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2" customHeight="1" x14ac:dyDescent="0.2">
      <c r="A859" s="186"/>
      <c r="B859" s="186"/>
      <c r="C859" s="186"/>
      <c r="D859" s="188"/>
      <c r="E859" s="188"/>
      <c r="F859" s="188"/>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2" customHeight="1" x14ac:dyDescent="0.2">
      <c r="A860" s="186"/>
      <c r="B860" s="186"/>
      <c r="C860" s="186"/>
      <c r="D860" s="188"/>
      <c r="E860" s="188"/>
      <c r="F860" s="188"/>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2" customHeight="1" x14ac:dyDescent="0.2">
      <c r="A861" s="186"/>
      <c r="B861" s="186"/>
      <c r="C861" s="186"/>
      <c r="D861" s="188"/>
      <c r="E861" s="188"/>
      <c r="F861" s="188"/>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2" customHeight="1" x14ac:dyDescent="0.2">
      <c r="A862" s="186"/>
      <c r="B862" s="186"/>
      <c r="C862" s="186"/>
      <c r="D862" s="188"/>
      <c r="E862" s="188"/>
      <c r="F862" s="188"/>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2" customHeight="1" x14ac:dyDescent="0.2">
      <c r="A863" s="186"/>
      <c r="B863" s="186"/>
      <c r="C863" s="186"/>
      <c r="D863" s="188"/>
      <c r="E863" s="188"/>
      <c r="F863" s="188"/>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2" customHeight="1" x14ac:dyDescent="0.2">
      <c r="A864" s="186"/>
      <c r="B864" s="186"/>
      <c r="C864" s="186"/>
      <c r="D864" s="188"/>
      <c r="E864" s="188"/>
      <c r="F864" s="188"/>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2" customHeight="1" x14ac:dyDescent="0.2">
      <c r="A865" s="186"/>
      <c r="B865" s="186"/>
      <c r="C865" s="186"/>
      <c r="D865" s="188"/>
      <c r="E865" s="188"/>
      <c r="F865" s="188"/>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2" customHeight="1" x14ac:dyDescent="0.2">
      <c r="A866" s="186"/>
      <c r="B866" s="186"/>
      <c r="C866" s="186"/>
      <c r="D866" s="188"/>
      <c r="E866" s="188"/>
      <c r="F866" s="188"/>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2" customHeight="1" x14ac:dyDescent="0.2">
      <c r="A867" s="186"/>
      <c r="B867" s="186"/>
      <c r="C867" s="186"/>
      <c r="D867" s="188"/>
      <c r="E867" s="188"/>
      <c r="F867" s="188"/>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2" customHeight="1" x14ac:dyDescent="0.2">
      <c r="A868" s="186"/>
      <c r="B868" s="186"/>
      <c r="C868" s="186"/>
      <c r="D868" s="188"/>
      <c r="E868" s="188"/>
      <c r="F868" s="188"/>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2" customHeight="1" x14ac:dyDescent="0.2">
      <c r="A869" s="186"/>
      <c r="B869" s="186"/>
      <c r="C869" s="186"/>
      <c r="D869" s="188"/>
      <c r="E869" s="188"/>
      <c r="F869" s="188"/>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2" customHeight="1" x14ac:dyDescent="0.2">
      <c r="A870" s="186"/>
      <c r="B870" s="186"/>
      <c r="C870" s="186"/>
      <c r="D870" s="188"/>
      <c r="E870" s="188"/>
      <c r="F870" s="188"/>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2" customHeight="1" x14ac:dyDescent="0.2">
      <c r="A871" s="186"/>
      <c r="B871" s="186"/>
      <c r="C871" s="186"/>
      <c r="D871" s="188"/>
      <c r="E871" s="188"/>
      <c r="F871" s="188"/>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2" customHeight="1" x14ac:dyDescent="0.2">
      <c r="A872" s="186"/>
      <c r="B872" s="186"/>
      <c r="C872" s="186"/>
      <c r="D872" s="188"/>
      <c r="E872" s="188"/>
      <c r="F872" s="188"/>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2" customHeight="1" x14ac:dyDescent="0.2">
      <c r="A873" s="186"/>
      <c r="B873" s="186"/>
      <c r="C873" s="186"/>
      <c r="D873" s="188"/>
      <c r="E873" s="188"/>
      <c r="F873" s="188"/>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2" customHeight="1" x14ac:dyDescent="0.2">
      <c r="A874" s="186"/>
      <c r="B874" s="186"/>
      <c r="C874" s="186"/>
      <c r="D874" s="188"/>
      <c r="E874" s="188"/>
      <c r="F874" s="188"/>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2" customHeight="1" x14ac:dyDescent="0.2">
      <c r="A875" s="186"/>
      <c r="B875" s="186"/>
      <c r="C875" s="186"/>
      <c r="D875" s="188"/>
      <c r="E875" s="188"/>
      <c r="F875" s="188"/>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2" customHeight="1" x14ac:dyDescent="0.2">
      <c r="A876" s="186"/>
      <c r="B876" s="186"/>
      <c r="C876" s="186"/>
      <c r="D876" s="188"/>
      <c r="E876" s="188"/>
      <c r="F876" s="188"/>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2" customHeight="1" x14ac:dyDescent="0.2">
      <c r="A877" s="186"/>
      <c r="B877" s="186"/>
      <c r="C877" s="186"/>
      <c r="D877" s="188"/>
      <c r="E877" s="188"/>
      <c r="F877" s="188"/>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2" customHeight="1" x14ac:dyDescent="0.2">
      <c r="A878" s="186"/>
      <c r="B878" s="186"/>
      <c r="C878" s="186"/>
      <c r="D878" s="188"/>
      <c r="E878" s="188"/>
      <c r="F878" s="188"/>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2" customHeight="1" x14ac:dyDescent="0.2">
      <c r="A879" s="186"/>
      <c r="B879" s="186"/>
      <c r="C879" s="186"/>
      <c r="D879" s="188"/>
      <c r="E879" s="188"/>
      <c r="F879" s="188"/>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2" customHeight="1" x14ac:dyDescent="0.2">
      <c r="A880" s="186"/>
      <c r="B880" s="186"/>
      <c r="C880" s="186"/>
      <c r="D880" s="188"/>
      <c r="E880" s="188"/>
      <c r="F880" s="188"/>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2" customHeight="1" x14ac:dyDescent="0.2">
      <c r="A881" s="186"/>
      <c r="B881" s="186"/>
      <c r="C881" s="186"/>
      <c r="D881" s="188"/>
      <c r="E881" s="188"/>
      <c r="F881" s="188"/>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2" customHeight="1" x14ac:dyDescent="0.2">
      <c r="A882" s="186"/>
      <c r="B882" s="186"/>
      <c r="C882" s="186"/>
      <c r="D882" s="188"/>
      <c r="E882" s="188"/>
      <c r="F882" s="188"/>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2" customHeight="1" x14ac:dyDescent="0.2">
      <c r="A883" s="186"/>
      <c r="B883" s="186"/>
      <c r="C883" s="186"/>
      <c r="D883" s="188"/>
      <c r="E883" s="188"/>
      <c r="F883" s="188"/>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2" customHeight="1" x14ac:dyDescent="0.2">
      <c r="A884" s="186"/>
      <c r="B884" s="186"/>
      <c r="C884" s="186"/>
      <c r="D884" s="188"/>
      <c r="E884" s="188"/>
      <c r="F884" s="188"/>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2" customHeight="1" x14ac:dyDescent="0.2">
      <c r="A885" s="186"/>
      <c r="B885" s="186"/>
      <c r="C885" s="186"/>
      <c r="D885" s="188"/>
      <c r="E885" s="188"/>
      <c r="F885" s="188"/>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2" customHeight="1" x14ac:dyDescent="0.2">
      <c r="A886" s="186"/>
      <c r="B886" s="186"/>
      <c r="C886" s="186"/>
      <c r="D886" s="188"/>
      <c r="E886" s="188"/>
      <c r="F886" s="188"/>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2" customHeight="1" x14ac:dyDescent="0.2">
      <c r="A887" s="186"/>
      <c r="B887" s="186"/>
      <c r="C887" s="186"/>
      <c r="D887" s="188"/>
      <c r="E887" s="188"/>
      <c r="F887" s="188"/>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2" customHeight="1" x14ac:dyDescent="0.2">
      <c r="A888" s="186"/>
      <c r="B888" s="186"/>
      <c r="C888" s="186"/>
      <c r="D888" s="188"/>
      <c r="E888" s="188"/>
      <c r="F888" s="188"/>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2" customHeight="1" x14ac:dyDescent="0.2">
      <c r="A889" s="186"/>
      <c r="B889" s="186"/>
      <c r="C889" s="186"/>
      <c r="D889" s="188"/>
      <c r="E889" s="188"/>
      <c r="F889" s="188"/>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2" customHeight="1" x14ac:dyDescent="0.2">
      <c r="A890" s="186"/>
      <c r="B890" s="186"/>
      <c r="C890" s="186"/>
      <c r="D890" s="188"/>
      <c r="E890" s="188"/>
      <c r="F890" s="188"/>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2" customHeight="1" x14ac:dyDescent="0.2">
      <c r="A891" s="186"/>
      <c r="B891" s="186"/>
      <c r="C891" s="186"/>
      <c r="D891" s="188"/>
      <c r="E891" s="188"/>
      <c r="F891" s="188"/>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2" customHeight="1" x14ac:dyDescent="0.2">
      <c r="A892" s="186"/>
      <c r="B892" s="186"/>
      <c r="C892" s="186"/>
      <c r="D892" s="188"/>
      <c r="E892" s="188"/>
      <c r="F892" s="188"/>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2" customHeight="1" x14ac:dyDescent="0.2">
      <c r="A893" s="186"/>
      <c r="B893" s="186"/>
      <c r="C893" s="186"/>
      <c r="D893" s="188"/>
      <c r="E893" s="188"/>
      <c r="F893" s="188"/>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2" customHeight="1" x14ac:dyDescent="0.2">
      <c r="A894" s="186"/>
      <c r="B894" s="186"/>
      <c r="C894" s="186"/>
      <c r="D894" s="188"/>
      <c r="E894" s="188"/>
      <c r="F894" s="188"/>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2" customHeight="1" x14ac:dyDescent="0.2">
      <c r="A895" s="186"/>
      <c r="B895" s="186"/>
      <c r="C895" s="186"/>
      <c r="D895" s="188"/>
      <c r="E895" s="188"/>
      <c r="F895" s="188"/>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2" customHeight="1" x14ac:dyDescent="0.2">
      <c r="A896" s="186"/>
      <c r="B896" s="186"/>
      <c r="C896" s="186"/>
      <c r="D896" s="188"/>
      <c r="E896" s="188"/>
      <c r="F896" s="188"/>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2" customHeight="1" x14ac:dyDescent="0.2">
      <c r="A897" s="186"/>
      <c r="B897" s="186"/>
      <c r="C897" s="186"/>
      <c r="D897" s="188"/>
      <c r="E897" s="188"/>
      <c r="F897" s="188"/>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2" customHeight="1" x14ac:dyDescent="0.2">
      <c r="A898" s="186"/>
      <c r="B898" s="186"/>
      <c r="C898" s="186"/>
      <c r="D898" s="188"/>
      <c r="E898" s="188"/>
      <c r="F898" s="188"/>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2" customHeight="1" x14ac:dyDescent="0.2">
      <c r="A899" s="186"/>
      <c r="B899" s="186"/>
      <c r="C899" s="186"/>
      <c r="D899" s="188"/>
      <c r="E899" s="188"/>
      <c r="F899" s="188"/>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2" customHeight="1" x14ac:dyDescent="0.2">
      <c r="A900" s="186"/>
      <c r="B900" s="186"/>
      <c r="C900" s="186"/>
      <c r="D900" s="188"/>
      <c r="E900" s="188"/>
      <c r="F900" s="188"/>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2" customHeight="1" x14ac:dyDescent="0.2">
      <c r="A901" s="186"/>
      <c r="B901" s="186"/>
      <c r="C901" s="186"/>
      <c r="D901" s="188"/>
      <c r="E901" s="188"/>
      <c r="F901" s="188"/>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2" customHeight="1" x14ac:dyDescent="0.2">
      <c r="A902" s="186"/>
      <c r="B902" s="186"/>
      <c r="C902" s="186"/>
      <c r="D902" s="188"/>
      <c r="E902" s="188"/>
      <c r="F902" s="188"/>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2" customHeight="1" x14ac:dyDescent="0.2">
      <c r="A903" s="186"/>
      <c r="B903" s="186"/>
      <c r="C903" s="186"/>
      <c r="D903" s="188"/>
      <c r="E903" s="188"/>
      <c r="F903" s="188"/>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2" customHeight="1" x14ac:dyDescent="0.2">
      <c r="A904" s="186"/>
      <c r="B904" s="186"/>
      <c r="C904" s="186"/>
      <c r="D904" s="188"/>
      <c r="E904" s="188"/>
      <c r="F904" s="188"/>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2" customHeight="1" x14ac:dyDescent="0.2">
      <c r="A905" s="186"/>
      <c r="B905" s="186"/>
      <c r="C905" s="186"/>
      <c r="D905" s="188"/>
      <c r="E905" s="188"/>
      <c r="F905" s="188"/>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2" customHeight="1" x14ac:dyDescent="0.2">
      <c r="A906" s="186"/>
      <c r="B906" s="186"/>
      <c r="C906" s="186"/>
      <c r="D906" s="188"/>
      <c r="E906" s="188"/>
      <c r="F906" s="188"/>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2" customHeight="1" x14ac:dyDescent="0.2">
      <c r="A907" s="186"/>
      <c r="B907" s="186"/>
      <c r="C907" s="186"/>
      <c r="D907" s="188"/>
      <c r="E907" s="188"/>
      <c r="F907" s="188"/>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2" customHeight="1" x14ac:dyDescent="0.2">
      <c r="A908" s="186"/>
      <c r="B908" s="186"/>
      <c r="C908" s="186"/>
      <c r="D908" s="188"/>
      <c r="E908" s="188"/>
      <c r="F908" s="188"/>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2" customHeight="1" x14ac:dyDescent="0.2">
      <c r="A909" s="186"/>
      <c r="B909" s="186"/>
      <c r="C909" s="186"/>
      <c r="D909" s="188"/>
      <c r="E909" s="188"/>
      <c r="F909" s="188"/>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2" customHeight="1" x14ac:dyDescent="0.2">
      <c r="A910" s="186"/>
      <c r="B910" s="186"/>
      <c r="C910" s="186"/>
      <c r="D910" s="188"/>
      <c r="E910" s="188"/>
      <c r="F910" s="188"/>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2" customHeight="1" x14ac:dyDescent="0.2">
      <c r="A911" s="186"/>
      <c r="B911" s="186"/>
      <c r="C911" s="186"/>
      <c r="D911" s="188"/>
      <c r="E911" s="188"/>
      <c r="F911" s="188"/>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2" customHeight="1" x14ac:dyDescent="0.2">
      <c r="A912" s="186"/>
      <c r="B912" s="186"/>
      <c r="C912" s="186"/>
      <c r="D912" s="188"/>
      <c r="E912" s="188"/>
      <c r="F912" s="188"/>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2" customHeight="1" x14ac:dyDescent="0.2">
      <c r="A913" s="186"/>
      <c r="B913" s="186"/>
      <c r="C913" s="186"/>
      <c r="D913" s="188"/>
      <c r="E913" s="188"/>
      <c r="F913" s="188"/>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2" customHeight="1" x14ac:dyDescent="0.2">
      <c r="A914" s="186"/>
      <c r="B914" s="186"/>
      <c r="C914" s="186"/>
      <c r="D914" s="188"/>
      <c r="E914" s="188"/>
      <c r="F914" s="188"/>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2" customHeight="1" x14ac:dyDescent="0.2">
      <c r="A915" s="186"/>
      <c r="B915" s="186"/>
      <c r="C915" s="186"/>
      <c r="D915" s="188"/>
      <c r="E915" s="188"/>
      <c r="F915" s="188"/>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2" customHeight="1" x14ac:dyDescent="0.2">
      <c r="A916" s="186"/>
      <c r="B916" s="186"/>
      <c r="C916" s="186"/>
      <c r="D916" s="188"/>
      <c r="E916" s="188"/>
      <c r="F916" s="188"/>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2" customHeight="1" x14ac:dyDescent="0.2">
      <c r="A917" s="186"/>
      <c r="B917" s="186"/>
      <c r="C917" s="186"/>
      <c r="D917" s="188"/>
      <c r="E917" s="188"/>
      <c r="F917" s="188"/>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2" customHeight="1" x14ac:dyDescent="0.2">
      <c r="A918" s="186"/>
      <c r="B918" s="186"/>
      <c r="C918" s="186"/>
      <c r="D918" s="188"/>
      <c r="E918" s="188"/>
      <c r="F918" s="188"/>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2" customHeight="1" x14ac:dyDescent="0.2">
      <c r="A919" s="186"/>
      <c r="B919" s="186"/>
      <c r="C919" s="186"/>
      <c r="D919" s="188"/>
      <c r="E919" s="188"/>
      <c r="F919" s="188"/>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2" customHeight="1" x14ac:dyDescent="0.2">
      <c r="A920" s="186"/>
      <c r="B920" s="186"/>
      <c r="C920" s="186"/>
      <c r="D920" s="188"/>
      <c r="E920" s="188"/>
      <c r="F920" s="188"/>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2" customHeight="1" x14ac:dyDescent="0.2">
      <c r="A921" s="186"/>
      <c r="B921" s="186"/>
      <c r="C921" s="186"/>
      <c r="D921" s="188"/>
      <c r="E921" s="188"/>
      <c r="F921" s="188"/>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2" customHeight="1" x14ac:dyDescent="0.2">
      <c r="A922" s="186"/>
      <c r="B922" s="186"/>
      <c r="C922" s="186"/>
      <c r="D922" s="188"/>
      <c r="E922" s="188"/>
      <c r="F922" s="188"/>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2" customHeight="1" x14ac:dyDescent="0.2">
      <c r="A923" s="186"/>
      <c r="B923" s="186"/>
      <c r="C923" s="186"/>
      <c r="D923" s="188"/>
      <c r="E923" s="188"/>
      <c r="F923" s="188"/>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2" customHeight="1" x14ac:dyDescent="0.2">
      <c r="A924" s="186"/>
      <c r="B924" s="186"/>
      <c r="C924" s="186"/>
      <c r="D924" s="188"/>
      <c r="E924" s="188"/>
      <c r="F924" s="188"/>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2" customHeight="1" x14ac:dyDescent="0.2">
      <c r="A925" s="186"/>
      <c r="B925" s="186"/>
      <c r="C925" s="186"/>
      <c r="D925" s="188"/>
      <c r="E925" s="188"/>
      <c r="F925" s="188"/>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2" customHeight="1" x14ac:dyDescent="0.2">
      <c r="A926" s="186"/>
      <c r="B926" s="186"/>
      <c r="C926" s="186"/>
      <c r="D926" s="188"/>
      <c r="E926" s="188"/>
      <c r="F926" s="188"/>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2" customHeight="1" x14ac:dyDescent="0.2">
      <c r="A927" s="186"/>
      <c r="B927" s="186"/>
      <c r="C927" s="186"/>
      <c r="D927" s="188"/>
      <c r="E927" s="188"/>
      <c r="F927" s="188"/>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2" customHeight="1" x14ac:dyDescent="0.2">
      <c r="A928" s="186"/>
      <c r="B928" s="186"/>
      <c r="C928" s="186"/>
      <c r="D928" s="188"/>
      <c r="E928" s="188"/>
      <c r="F928" s="188"/>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2" customHeight="1" x14ac:dyDescent="0.2">
      <c r="A929" s="186"/>
      <c r="B929" s="186"/>
      <c r="C929" s="186"/>
      <c r="D929" s="188"/>
      <c r="E929" s="188"/>
      <c r="F929" s="188"/>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2" customHeight="1" x14ac:dyDescent="0.2">
      <c r="A930" s="186"/>
      <c r="B930" s="186"/>
      <c r="C930" s="186"/>
      <c r="D930" s="188"/>
      <c r="E930" s="188"/>
      <c r="F930" s="188"/>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2" customHeight="1" x14ac:dyDescent="0.2">
      <c r="A931" s="186"/>
      <c r="B931" s="186"/>
      <c r="C931" s="186"/>
      <c r="D931" s="188"/>
      <c r="E931" s="188"/>
      <c r="F931" s="188"/>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2" customHeight="1" x14ac:dyDescent="0.2">
      <c r="A932" s="186"/>
      <c r="B932" s="186"/>
      <c r="C932" s="186"/>
      <c r="D932" s="188"/>
      <c r="E932" s="188"/>
      <c r="F932" s="188"/>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2" customHeight="1" x14ac:dyDescent="0.2">
      <c r="A933" s="186"/>
      <c r="B933" s="186"/>
      <c r="C933" s="186"/>
      <c r="D933" s="188"/>
      <c r="E933" s="188"/>
      <c r="F933" s="188"/>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2" customHeight="1" x14ac:dyDescent="0.2">
      <c r="A934" s="186"/>
      <c r="B934" s="186"/>
      <c r="C934" s="186"/>
      <c r="D934" s="188"/>
      <c r="E934" s="188"/>
      <c r="F934" s="188"/>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2" customHeight="1" x14ac:dyDescent="0.2">
      <c r="A935" s="186"/>
      <c r="B935" s="186"/>
      <c r="C935" s="186"/>
      <c r="D935" s="188"/>
      <c r="E935" s="188"/>
      <c r="F935" s="188"/>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2" customHeight="1" x14ac:dyDescent="0.2">
      <c r="A936" s="186"/>
      <c r="B936" s="186"/>
      <c r="C936" s="186"/>
      <c r="D936" s="188"/>
      <c r="E936" s="188"/>
      <c r="F936" s="188"/>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2" customHeight="1" x14ac:dyDescent="0.2">
      <c r="A937" s="186"/>
      <c r="B937" s="186"/>
      <c r="C937" s="186"/>
      <c r="D937" s="188"/>
      <c r="E937" s="188"/>
      <c r="F937" s="188"/>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2" customHeight="1" x14ac:dyDescent="0.2">
      <c r="A938" s="186"/>
      <c r="B938" s="186"/>
      <c r="C938" s="186"/>
      <c r="D938" s="188"/>
      <c r="E938" s="188"/>
      <c r="F938" s="188"/>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2" customHeight="1" x14ac:dyDescent="0.2">
      <c r="A939" s="186"/>
      <c r="B939" s="186"/>
      <c r="C939" s="186"/>
      <c r="D939" s="188"/>
      <c r="E939" s="188"/>
      <c r="F939" s="188"/>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2" customHeight="1" x14ac:dyDescent="0.2">
      <c r="A940" s="186"/>
      <c r="B940" s="186"/>
      <c r="C940" s="186"/>
      <c r="D940" s="188"/>
      <c r="E940" s="188"/>
      <c r="F940" s="188"/>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2" customHeight="1" x14ac:dyDescent="0.2">
      <c r="A941" s="186"/>
      <c r="B941" s="186"/>
      <c r="C941" s="186"/>
      <c r="D941" s="188"/>
      <c r="E941" s="188"/>
      <c r="F941" s="188"/>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2" customHeight="1" x14ac:dyDescent="0.2">
      <c r="A942" s="186"/>
      <c r="B942" s="186"/>
      <c r="C942" s="186"/>
      <c r="D942" s="188"/>
      <c r="E942" s="188"/>
      <c r="F942" s="188"/>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2" customHeight="1" x14ac:dyDescent="0.2">
      <c r="A943" s="186"/>
      <c r="B943" s="186"/>
      <c r="C943" s="186"/>
      <c r="D943" s="188"/>
      <c r="E943" s="188"/>
      <c r="F943" s="188"/>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2" customHeight="1" x14ac:dyDescent="0.2">
      <c r="A944" s="186"/>
      <c r="B944" s="186"/>
      <c r="C944" s="186"/>
      <c r="D944" s="188"/>
      <c r="E944" s="188"/>
      <c r="F944" s="188"/>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2" customHeight="1" x14ac:dyDescent="0.2">
      <c r="A945" s="186"/>
      <c r="B945" s="186"/>
      <c r="C945" s="186"/>
      <c r="D945" s="188"/>
      <c r="E945" s="188"/>
      <c r="F945" s="188"/>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2" customHeight="1" x14ac:dyDescent="0.2">
      <c r="A946" s="186"/>
      <c r="B946" s="186"/>
      <c r="C946" s="186"/>
      <c r="D946" s="188"/>
      <c r="E946" s="188"/>
      <c r="F946" s="188"/>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2" customHeight="1" x14ac:dyDescent="0.2">
      <c r="A947" s="186"/>
      <c r="B947" s="186"/>
      <c r="C947" s="186"/>
      <c r="D947" s="188"/>
      <c r="E947" s="188"/>
      <c r="F947" s="188"/>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2" customHeight="1" x14ac:dyDescent="0.2">
      <c r="A948" s="186"/>
      <c r="B948" s="186"/>
      <c r="C948" s="186"/>
      <c r="D948" s="188"/>
      <c r="E948" s="188"/>
      <c r="F948" s="188"/>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2" customHeight="1" x14ac:dyDescent="0.2">
      <c r="A949" s="186"/>
      <c r="B949" s="186"/>
      <c r="C949" s="186"/>
      <c r="D949" s="188"/>
      <c r="E949" s="188"/>
      <c r="F949" s="188"/>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2" customHeight="1" x14ac:dyDescent="0.2">
      <c r="A950" s="186"/>
      <c r="B950" s="186"/>
      <c r="C950" s="186"/>
      <c r="D950" s="188"/>
      <c r="E950" s="188"/>
      <c r="F950" s="188"/>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2" customHeight="1" x14ac:dyDescent="0.2">
      <c r="A951" s="186"/>
      <c r="B951" s="186"/>
      <c r="C951" s="186"/>
      <c r="D951" s="188"/>
      <c r="E951" s="188"/>
      <c r="F951" s="188"/>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2" customHeight="1" x14ac:dyDescent="0.2">
      <c r="A952" s="186"/>
      <c r="B952" s="186"/>
      <c r="C952" s="186"/>
      <c r="D952" s="188"/>
      <c r="E952" s="188"/>
      <c r="F952" s="188"/>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2" customHeight="1" x14ac:dyDescent="0.2">
      <c r="A953" s="186"/>
      <c r="B953" s="186"/>
      <c r="C953" s="186"/>
      <c r="D953" s="188"/>
      <c r="E953" s="188"/>
      <c r="F953" s="188"/>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2" customHeight="1" x14ac:dyDescent="0.2">
      <c r="A954" s="186"/>
      <c r="B954" s="186"/>
      <c r="C954" s="186"/>
      <c r="D954" s="188"/>
      <c r="E954" s="188"/>
      <c r="F954" s="188"/>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2" customHeight="1" x14ac:dyDescent="0.2">
      <c r="A955" s="186"/>
      <c r="B955" s="186"/>
      <c r="C955" s="186"/>
      <c r="D955" s="188"/>
      <c r="E955" s="188"/>
      <c r="F955" s="188"/>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2" customHeight="1" x14ac:dyDescent="0.2">
      <c r="A956" s="186"/>
      <c r="B956" s="186"/>
      <c r="C956" s="186"/>
      <c r="D956" s="188"/>
      <c r="E956" s="188"/>
      <c r="F956" s="188"/>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2" customHeight="1" x14ac:dyDescent="0.2">
      <c r="A957" s="186"/>
      <c r="B957" s="186"/>
      <c r="C957" s="186"/>
      <c r="D957" s="188"/>
      <c r="E957" s="188"/>
      <c r="F957" s="188"/>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2" customHeight="1" x14ac:dyDescent="0.2">
      <c r="A958" s="186"/>
      <c r="B958" s="186"/>
      <c r="C958" s="186"/>
      <c r="D958" s="188"/>
      <c r="E958" s="188"/>
      <c r="F958" s="188"/>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2" customHeight="1" x14ac:dyDescent="0.2">
      <c r="A959" s="186"/>
      <c r="B959" s="186"/>
      <c r="C959" s="186"/>
      <c r="D959" s="188"/>
      <c r="E959" s="188"/>
      <c r="F959" s="188"/>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2" customHeight="1" x14ac:dyDescent="0.2">
      <c r="A960" s="186"/>
      <c r="B960" s="186"/>
      <c r="C960" s="186"/>
      <c r="D960" s="188"/>
      <c r="E960" s="188"/>
      <c r="F960" s="188"/>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2" customHeight="1" x14ac:dyDescent="0.2">
      <c r="A961" s="186"/>
      <c r="B961" s="186"/>
      <c r="C961" s="186"/>
      <c r="D961" s="188"/>
      <c r="E961" s="188"/>
      <c r="F961" s="188"/>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2" customHeight="1" x14ac:dyDescent="0.2">
      <c r="A962" s="186"/>
      <c r="B962" s="186"/>
      <c r="C962" s="186"/>
      <c r="D962" s="188"/>
      <c r="E962" s="188"/>
      <c r="F962" s="188"/>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2" customHeight="1" x14ac:dyDescent="0.2">
      <c r="A963" s="186"/>
      <c r="B963" s="186"/>
      <c r="C963" s="186"/>
      <c r="D963" s="188"/>
      <c r="E963" s="188"/>
      <c r="F963" s="188"/>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2" customHeight="1" x14ac:dyDescent="0.2">
      <c r="A964" s="186"/>
      <c r="B964" s="186"/>
      <c r="C964" s="186"/>
      <c r="D964" s="188"/>
      <c r="E964" s="188"/>
      <c r="F964" s="188"/>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2" customHeight="1" x14ac:dyDescent="0.2">
      <c r="A965" s="186"/>
      <c r="B965" s="186"/>
      <c r="C965" s="186"/>
      <c r="D965" s="188"/>
      <c r="E965" s="188"/>
      <c r="F965" s="188"/>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2" customHeight="1" x14ac:dyDescent="0.2">
      <c r="A966" s="186"/>
      <c r="B966" s="186"/>
      <c r="C966" s="186"/>
      <c r="D966" s="188"/>
      <c r="E966" s="188"/>
      <c r="F966" s="188"/>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2" customHeight="1" x14ac:dyDescent="0.2">
      <c r="A967" s="186"/>
      <c r="B967" s="186"/>
      <c r="C967" s="186"/>
      <c r="D967" s="188"/>
      <c r="E967" s="188"/>
      <c r="F967" s="188"/>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2" customHeight="1" x14ac:dyDescent="0.2">
      <c r="A968" s="186"/>
      <c r="B968" s="186"/>
      <c r="C968" s="186"/>
      <c r="D968" s="188"/>
      <c r="E968" s="188"/>
      <c r="F968" s="188"/>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2" customHeight="1" x14ac:dyDescent="0.2">
      <c r="A969" s="186"/>
      <c r="B969" s="186"/>
      <c r="C969" s="186"/>
      <c r="D969" s="188"/>
      <c r="E969" s="188"/>
      <c r="F969" s="188"/>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2" customHeight="1" x14ac:dyDescent="0.2">
      <c r="A970" s="186"/>
      <c r="B970" s="186"/>
      <c r="C970" s="186"/>
      <c r="D970" s="188"/>
      <c r="E970" s="188"/>
      <c r="F970" s="188"/>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2" customHeight="1" x14ac:dyDescent="0.2">
      <c r="A971" s="186"/>
      <c r="B971" s="186"/>
      <c r="C971" s="186"/>
      <c r="D971" s="188"/>
      <c r="E971" s="188"/>
      <c r="F971" s="188"/>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2" customHeight="1" x14ac:dyDescent="0.2">
      <c r="A972" s="186"/>
      <c r="B972" s="186"/>
      <c r="C972" s="186"/>
      <c r="D972" s="188"/>
      <c r="E972" s="188"/>
      <c r="F972" s="188"/>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2" customHeight="1" x14ac:dyDescent="0.2">
      <c r="A973" s="186"/>
      <c r="B973" s="186"/>
      <c r="C973" s="186"/>
      <c r="D973" s="188"/>
      <c r="E973" s="188"/>
      <c r="F973" s="188"/>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2" customHeight="1" x14ac:dyDescent="0.2">
      <c r="A974" s="186"/>
      <c r="B974" s="186"/>
      <c r="C974" s="186"/>
      <c r="D974" s="188"/>
      <c r="E974" s="188"/>
      <c r="F974" s="188"/>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2" customHeight="1" x14ac:dyDescent="0.2">
      <c r="A975" s="186"/>
      <c r="B975" s="186"/>
      <c r="C975" s="186"/>
      <c r="D975" s="188"/>
      <c r="E975" s="188"/>
      <c r="F975" s="188"/>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2" customHeight="1" x14ac:dyDescent="0.2">
      <c r="A976" s="186"/>
      <c r="B976" s="186"/>
      <c r="C976" s="186"/>
      <c r="D976" s="188"/>
      <c r="E976" s="188"/>
      <c r="F976" s="188"/>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2" customHeight="1" x14ac:dyDescent="0.2">
      <c r="A977" s="186"/>
      <c r="B977" s="186"/>
      <c r="C977" s="186"/>
      <c r="D977" s="188"/>
      <c r="E977" s="188"/>
      <c r="F977" s="188"/>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2" customHeight="1" x14ac:dyDescent="0.2">
      <c r="A978" s="186"/>
      <c r="B978" s="186"/>
      <c r="C978" s="186"/>
      <c r="D978" s="188"/>
      <c r="E978" s="188"/>
      <c r="F978" s="188"/>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2" customHeight="1" x14ac:dyDescent="0.2">
      <c r="A979" s="186"/>
      <c r="B979" s="186"/>
      <c r="C979" s="186"/>
      <c r="D979" s="188"/>
      <c r="E979" s="188"/>
      <c r="F979" s="188"/>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2" customHeight="1" x14ac:dyDescent="0.2">
      <c r="A980" s="186"/>
      <c r="B980" s="186"/>
      <c r="C980" s="186"/>
      <c r="D980" s="188"/>
      <c r="E980" s="188"/>
      <c r="F980" s="188"/>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2" customHeight="1" x14ac:dyDescent="0.2">
      <c r="A981" s="186"/>
      <c r="B981" s="186"/>
      <c r="C981" s="186"/>
      <c r="D981" s="188"/>
      <c r="E981" s="188"/>
      <c r="F981" s="188"/>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2" customHeight="1" x14ac:dyDescent="0.2">
      <c r="A982" s="186"/>
      <c r="B982" s="186"/>
      <c r="C982" s="186"/>
      <c r="D982" s="188"/>
      <c r="E982" s="188"/>
      <c r="F982" s="188"/>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2" customHeight="1" x14ac:dyDescent="0.2">
      <c r="A983" s="186"/>
      <c r="B983" s="186"/>
      <c r="C983" s="186"/>
      <c r="D983" s="188"/>
      <c r="E983" s="188"/>
      <c r="F983" s="188"/>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2" customHeight="1" x14ac:dyDescent="0.2">
      <c r="A984" s="186"/>
      <c r="B984" s="186"/>
      <c r="C984" s="186"/>
      <c r="D984" s="188"/>
      <c r="E984" s="188"/>
      <c r="F984" s="188"/>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2" customHeight="1" x14ac:dyDescent="0.2">
      <c r="A985" s="186"/>
      <c r="B985" s="186"/>
      <c r="C985" s="186"/>
      <c r="D985" s="188"/>
      <c r="E985" s="188"/>
      <c r="F985" s="188"/>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2" customHeight="1" x14ac:dyDescent="0.2">
      <c r="A986" s="186"/>
      <c r="B986" s="186"/>
      <c r="C986" s="186"/>
      <c r="D986" s="188"/>
      <c r="E986" s="188"/>
      <c r="F986" s="188"/>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2" customHeight="1" x14ac:dyDescent="0.2">
      <c r="A987" s="186"/>
      <c r="B987" s="186"/>
      <c r="C987" s="186"/>
      <c r="D987" s="188"/>
      <c r="E987" s="188"/>
      <c r="F987" s="188"/>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2" customHeight="1" x14ac:dyDescent="0.2">
      <c r="A988" s="186"/>
      <c r="B988" s="186"/>
      <c r="C988" s="186"/>
      <c r="D988" s="188"/>
      <c r="E988" s="188"/>
      <c r="F988" s="188"/>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2" customHeight="1" x14ac:dyDescent="0.2">
      <c r="A989" s="186"/>
      <c r="B989" s="186"/>
      <c r="C989" s="186"/>
      <c r="D989" s="188"/>
      <c r="E989" s="188"/>
      <c r="F989" s="188"/>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2" customHeight="1" x14ac:dyDescent="0.2">
      <c r="A990" s="186"/>
      <c r="B990" s="186"/>
      <c r="C990" s="186"/>
      <c r="D990" s="188"/>
      <c r="E990" s="188"/>
      <c r="F990" s="188"/>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2" customHeight="1" x14ac:dyDescent="0.2">
      <c r="A991" s="186"/>
      <c r="B991" s="186"/>
      <c r="C991" s="186"/>
      <c r="D991" s="188"/>
      <c r="E991" s="188"/>
      <c r="F991" s="188"/>
      <c r="G991" s="182"/>
      <c r="H991" s="182"/>
      <c r="I991" s="182"/>
      <c r="J991" s="182"/>
      <c r="K991" s="182"/>
      <c r="L991" s="182"/>
      <c r="M991" s="182"/>
      <c r="N991" s="182"/>
      <c r="O991" s="182"/>
      <c r="P991" s="182"/>
      <c r="Q991" s="182"/>
      <c r="R991" s="182"/>
      <c r="S991" s="182"/>
      <c r="T991" s="182"/>
      <c r="U991" s="182"/>
      <c r="V991" s="182"/>
      <c r="W991" s="182"/>
      <c r="X991" s="182"/>
      <c r="Y991" s="182"/>
      <c r="Z991" s="182"/>
    </row>
    <row r="992" spans="1:26" ht="12" customHeight="1" x14ac:dyDescent="0.2">
      <c r="A992" s="186"/>
      <c r="B992" s="186"/>
      <c r="C992" s="186"/>
      <c r="D992" s="188"/>
      <c r="E992" s="188"/>
      <c r="F992" s="188"/>
      <c r="G992" s="182"/>
      <c r="H992" s="182"/>
      <c r="I992" s="182"/>
      <c r="J992" s="182"/>
      <c r="K992" s="182"/>
      <c r="L992" s="182"/>
      <c r="M992" s="182"/>
      <c r="N992" s="182"/>
      <c r="O992" s="182"/>
      <c r="P992" s="182"/>
      <c r="Q992" s="182"/>
      <c r="R992" s="182"/>
      <c r="S992" s="182"/>
      <c r="T992" s="182"/>
      <c r="U992" s="182"/>
      <c r="V992" s="182"/>
      <c r="W992" s="182"/>
      <c r="X992" s="182"/>
      <c r="Y992" s="182"/>
      <c r="Z992" s="182"/>
    </row>
    <row r="993" spans="1:26" ht="12" customHeight="1" x14ac:dyDescent="0.2">
      <c r="A993" s="186"/>
      <c r="B993" s="186"/>
      <c r="C993" s="186"/>
      <c r="D993" s="188"/>
      <c r="E993" s="188"/>
      <c r="F993" s="188"/>
      <c r="G993" s="182"/>
      <c r="H993" s="182"/>
      <c r="I993" s="182"/>
      <c r="J993" s="182"/>
      <c r="K993" s="182"/>
      <c r="L993" s="182"/>
      <c r="M993" s="182"/>
      <c r="N993" s="182"/>
      <c r="O993" s="182"/>
      <c r="P993" s="182"/>
      <c r="Q993" s="182"/>
      <c r="R993" s="182"/>
      <c r="S993" s="182"/>
      <c r="T993" s="182"/>
      <c r="U993" s="182"/>
      <c r="V993" s="182"/>
      <c r="W993" s="182"/>
      <c r="X993" s="182"/>
      <c r="Y993" s="182"/>
      <c r="Z993" s="182"/>
    </row>
    <row r="994" spans="1:26" ht="12" customHeight="1" x14ac:dyDescent="0.2">
      <c r="A994" s="186"/>
      <c r="B994" s="186"/>
      <c r="C994" s="186"/>
      <c r="D994" s="188"/>
      <c r="E994" s="188"/>
      <c r="F994" s="188"/>
      <c r="G994" s="182"/>
      <c r="H994" s="182"/>
      <c r="I994" s="182"/>
      <c r="J994" s="182"/>
      <c r="K994" s="182"/>
      <c r="L994" s="182"/>
      <c r="M994" s="182"/>
      <c r="N994" s="182"/>
      <c r="O994" s="182"/>
      <c r="P994" s="182"/>
      <c r="Q994" s="182"/>
      <c r="R994" s="182"/>
      <c r="S994" s="182"/>
      <c r="T994" s="182"/>
      <c r="U994" s="182"/>
      <c r="V994" s="182"/>
      <c r="W994" s="182"/>
      <c r="X994" s="182"/>
      <c r="Y994" s="182"/>
      <c r="Z994" s="182"/>
    </row>
    <row r="995" spans="1:26" ht="12" customHeight="1" x14ac:dyDescent="0.2">
      <c r="A995" s="186"/>
      <c r="B995" s="186"/>
      <c r="C995" s="186"/>
      <c r="D995" s="188"/>
      <c r="E995" s="188"/>
      <c r="F995" s="188"/>
      <c r="G995" s="182"/>
      <c r="H995" s="182"/>
      <c r="I995" s="182"/>
      <c r="J995" s="182"/>
      <c r="K995" s="182"/>
      <c r="L995" s="182"/>
      <c r="M995" s="182"/>
      <c r="N995" s="182"/>
      <c r="O995" s="182"/>
      <c r="P995" s="182"/>
      <c r="Q995" s="182"/>
      <c r="R995" s="182"/>
      <c r="S995" s="182"/>
      <c r="T995" s="182"/>
      <c r="U995" s="182"/>
      <c r="V995" s="182"/>
      <c r="W995" s="182"/>
      <c r="X995" s="182"/>
      <c r="Y995" s="182"/>
      <c r="Z995" s="182"/>
    </row>
    <row r="996" spans="1:26" ht="12" customHeight="1" x14ac:dyDescent="0.2">
      <c r="A996" s="186"/>
      <c r="B996" s="186"/>
      <c r="C996" s="186"/>
      <c r="D996" s="188"/>
      <c r="E996" s="188"/>
      <c r="F996" s="188"/>
      <c r="G996" s="182"/>
      <c r="H996" s="182"/>
      <c r="I996" s="182"/>
      <c r="J996" s="182"/>
      <c r="K996" s="182"/>
      <c r="L996" s="182"/>
      <c r="M996" s="182"/>
      <c r="N996" s="182"/>
      <c r="O996" s="182"/>
      <c r="P996" s="182"/>
      <c r="Q996" s="182"/>
      <c r="R996" s="182"/>
      <c r="S996" s="182"/>
      <c r="T996" s="182"/>
      <c r="U996" s="182"/>
      <c r="V996" s="182"/>
      <c r="W996" s="182"/>
      <c r="X996" s="182"/>
      <c r="Y996" s="182"/>
      <c r="Z996" s="182"/>
    </row>
    <row r="997" spans="1:26" ht="12" customHeight="1" x14ac:dyDescent="0.2">
      <c r="A997" s="186"/>
      <c r="B997" s="186"/>
      <c r="C997" s="186"/>
      <c r="D997" s="188"/>
      <c r="E997" s="188"/>
      <c r="F997" s="188"/>
      <c r="G997" s="182"/>
      <c r="H997" s="182"/>
      <c r="I997" s="182"/>
      <c r="J997" s="182"/>
      <c r="K997" s="182"/>
      <c r="L997" s="182"/>
      <c r="M997" s="182"/>
      <c r="N997" s="182"/>
      <c r="O997" s="182"/>
      <c r="P997" s="182"/>
      <c r="Q997" s="182"/>
      <c r="R997" s="182"/>
      <c r="S997" s="182"/>
      <c r="T997" s="182"/>
      <c r="U997" s="182"/>
      <c r="V997" s="182"/>
      <c r="W997" s="182"/>
      <c r="X997" s="182"/>
      <c r="Y997" s="182"/>
      <c r="Z997" s="182"/>
    </row>
    <row r="998" spans="1:26" ht="12" customHeight="1" x14ac:dyDescent="0.2">
      <c r="A998" s="186"/>
      <c r="B998" s="186"/>
      <c r="C998" s="186"/>
      <c r="D998" s="188"/>
      <c r="E998" s="188"/>
      <c r="F998" s="188"/>
      <c r="G998" s="182"/>
      <c r="H998" s="182"/>
      <c r="I998" s="182"/>
      <c r="J998" s="182"/>
      <c r="K998" s="182"/>
      <c r="L998" s="182"/>
      <c r="M998" s="182"/>
      <c r="N998" s="182"/>
      <c r="O998" s="182"/>
      <c r="P998" s="182"/>
      <c r="Q998" s="182"/>
      <c r="R998" s="182"/>
      <c r="S998" s="182"/>
      <c r="T998" s="182"/>
      <c r="U998" s="182"/>
      <c r="V998" s="182"/>
      <c r="W998" s="182"/>
      <c r="X998" s="182"/>
      <c r="Y998" s="182"/>
      <c r="Z998" s="182"/>
    </row>
    <row r="999" spans="1:26" ht="12" customHeight="1" x14ac:dyDescent="0.2">
      <c r="A999" s="186"/>
      <c r="B999" s="186"/>
      <c r="C999" s="186"/>
      <c r="D999" s="188"/>
      <c r="E999" s="188"/>
      <c r="F999" s="188"/>
      <c r="G999" s="182"/>
      <c r="H999" s="182"/>
      <c r="I999" s="182"/>
      <c r="J999" s="182"/>
      <c r="K999" s="182"/>
      <c r="L999" s="182"/>
      <c r="M999" s="182"/>
      <c r="N999" s="182"/>
      <c r="O999" s="182"/>
      <c r="P999" s="182"/>
      <c r="Q999" s="182"/>
      <c r="R999" s="182"/>
      <c r="S999" s="182"/>
      <c r="T999" s="182"/>
      <c r="U999" s="182"/>
      <c r="V999" s="182"/>
      <c r="W999" s="182"/>
      <c r="X999" s="182"/>
      <c r="Y999" s="182"/>
      <c r="Z999" s="182"/>
    </row>
    <row r="1000" spans="1:26" ht="12" customHeight="1" x14ac:dyDescent="0.2">
      <c r="A1000" s="186"/>
      <c r="B1000" s="186"/>
      <c r="C1000" s="186"/>
      <c r="D1000" s="188"/>
      <c r="E1000" s="188"/>
      <c r="F1000" s="188"/>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row>
  </sheetData>
  <mergeCells count="3">
    <mergeCell ref="A1:H1"/>
    <mergeCell ref="A2:H2"/>
    <mergeCell ref="A130:H132"/>
  </mergeCells>
  <printOptions horizontalCentered="1" verticalCentered="1"/>
  <pageMargins left="0.25" right="0.25" top="0.25" bottom="0.25" header="0" footer="0"/>
  <pageSetup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00"/>
  <sheetViews>
    <sheetView topLeftCell="A19" workbookViewId="0"/>
  </sheetViews>
  <sheetFormatPr defaultColWidth="12.625" defaultRowHeight="15" customHeight="1" x14ac:dyDescent="0.2"/>
  <cols>
    <col min="1" max="2" width="7.625" customWidth="1"/>
    <col min="3" max="3" width="18.75" customWidth="1"/>
    <col min="4" max="7" width="10.125" customWidth="1"/>
    <col min="8" max="8" width="9.625" customWidth="1"/>
    <col min="9" max="9" width="5.75" customWidth="1"/>
    <col min="10" max="10" width="10.125" customWidth="1"/>
    <col min="11" max="11" width="4" customWidth="1"/>
    <col min="12" max="26" width="7.625" customWidth="1"/>
  </cols>
  <sheetData>
    <row r="1" spans="1:11" x14ac:dyDescent="0.25">
      <c r="A1" s="219"/>
      <c r="B1" s="219"/>
      <c r="C1" s="219"/>
      <c r="D1" s="219"/>
      <c r="E1" s="219"/>
      <c r="F1" s="219"/>
      <c r="G1" s="219"/>
      <c r="H1" s="219"/>
      <c r="I1" s="219"/>
      <c r="J1" s="219"/>
      <c r="K1" s="219"/>
    </row>
    <row r="2" spans="1:11" ht="18.75" x14ac:dyDescent="0.3">
      <c r="A2" s="219"/>
      <c r="B2" s="219"/>
      <c r="C2" s="404" t="s">
        <v>0</v>
      </c>
      <c r="D2" s="400"/>
      <c r="E2" s="400"/>
      <c r="F2" s="400"/>
      <c r="G2" s="400"/>
      <c r="H2" s="400"/>
      <c r="I2" s="400"/>
      <c r="J2" s="401"/>
      <c r="K2" s="219"/>
    </row>
    <row r="3" spans="1:11" x14ac:dyDescent="0.25">
      <c r="A3" s="219"/>
      <c r="B3" s="219"/>
      <c r="C3" s="405" t="s">
        <v>301</v>
      </c>
      <c r="D3" s="400"/>
      <c r="E3" s="400"/>
      <c r="F3" s="400"/>
      <c r="G3" s="400"/>
      <c r="H3" s="400"/>
      <c r="I3" s="400"/>
      <c r="J3" s="401"/>
      <c r="K3" s="219"/>
    </row>
    <row r="4" spans="1:11" x14ac:dyDescent="0.25">
      <c r="A4" s="219"/>
      <c r="B4" s="219"/>
      <c r="C4" s="406" t="s">
        <v>302</v>
      </c>
      <c r="D4" s="400"/>
      <c r="E4" s="400"/>
      <c r="F4" s="400"/>
      <c r="G4" s="400"/>
      <c r="H4" s="400"/>
      <c r="I4" s="400"/>
      <c r="J4" s="401"/>
      <c r="K4" s="219"/>
    </row>
    <row r="5" spans="1:11" x14ac:dyDescent="0.25">
      <c r="A5" s="219"/>
      <c r="B5" s="219"/>
      <c r="C5" s="219"/>
      <c r="D5" s="219"/>
      <c r="E5" s="219"/>
      <c r="F5" s="219"/>
      <c r="G5" s="219"/>
      <c r="H5" s="219"/>
      <c r="I5" s="219"/>
      <c r="J5" s="219"/>
      <c r="K5" s="219"/>
    </row>
    <row r="6" spans="1:11" x14ac:dyDescent="0.25">
      <c r="A6" s="219"/>
      <c r="B6" s="219"/>
      <c r="C6" s="219" t="s">
        <v>303</v>
      </c>
      <c r="D6" s="219"/>
      <c r="E6" s="219"/>
      <c r="F6" s="219"/>
      <c r="G6" s="219"/>
      <c r="H6" s="220" t="s">
        <v>304</v>
      </c>
      <c r="I6" s="407">
        <f ca="1">TODAY()</f>
        <v>44994</v>
      </c>
      <c r="J6" s="408"/>
      <c r="K6" s="219"/>
    </row>
    <row r="7" spans="1:11" ht="15.75" customHeight="1" x14ac:dyDescent="0.25">
      <c r="A7" s="219"/>
      <c r="B7" s="219"/>
      <c r="C7" s="219" t="s">
        <v>305</v>
      </c>
      <c r="D7" s="219"/>
      <c r="E7" s="219"/>
      <c r="F7" s="219"/>
      <c r="G7" s="219"/>
      <c r="H7" s="221" t="s">
        <v>306</v>
      </c>
      <c r="I7" s="409"/>
      <c r="J7" s="410"/>
      <c r="K7" s="219"/>
    </row>
    <row r="8" spans="1:11" x14ac:dyDescent="0.25">
      <c r="A8" s="222"/>
      <c r="B8" s="222"/>
      <c r="C8" s="222"/>
      <c r="D8" s="222"/>
      <c r="E8" s="222"/>
      <c r="F8" s="222"/>
      <c r="G8" s="222"/>
      <c r="H8" s="222"/>
      <c r="I8" s="222"/>
      <c r="J8" s="222"/>
      <c r="K8" s="222"/>
    </row>
    <row r="10" spans="1:11" x14ac:dyDescent="0.25">
      <c r="B10" s="13" t="s">
        <v>307</v>
      </c>
    </row>
    <row r="11" spans="1:11" x14ac:dyDescent="0.25">
      <c r="B11" s="223" t="s">
        <v>308</v>
      </c>
    </row>
    <row r="13" spans="1:11" ht="15" customHeight="1" x14ac:dyDescent="0.2">
      <c r="B13" s="412" t="s">
        <v>309</v>
      </c>
      <c r="C13" s="319"/>
      <c r="D13" s="319"/>
      <c r="E13" s="319"/>
      <c r="F13" s="319"/>
      <c r="G13" s="319"/>
      <c r="H13" s="319"/>
      <c r="I13" s="319"/>
      <c r="J13" s="319"/>
    </row>
    <row r="14" spans="1:11" ht="15" customHeight="1" x14ac:dyDescent="0.2">
      <c r="B14" s="319"/>
      <c r="C14" s="319"/>
      <c r="D14" s="319"/>
      <c r="E14" s="319"/>
      <c r="F14" s="319"/>
      <c r="G14" s="319"/>
      <c r="H14" s="319"/>
      <c r="I14" s="319"/>
      <c r="J14" s="319"/>
    </row>
    <row r="15" spans="1:11" ht="15" customHeight="1" x14ac:dyDescent="0.2">
      <c r="B15" s="319"/>
      <c r="C15" s="319"/>
      <c r="D15" s="319"/>
      <c r="E15" s="319"/>
      <c r="F15" s="319"/>
      <c r="G15" s="319"/>
      <c r="H15" s="319"/>
      <c r="I15" s="319"/>
      <c r="J15" s="319"/>
    </row>
    <row r="16" spans="1:11" ht="15" customHeight="1" x14ac:dyDescent="0.2">
      <c r="B16" s="319"/>
      <c r="C16" s="319"/>
      <c r="D16" s="319"/>
      <c r="E16" s="319"/>
      <c r="F16" s="319"/>
      <c r="G16" s="319"/>
      <c r="H16" s="319"/>
      <c r="I16" s="319"/>
      <c r="J16" s="319"/>
    </row>
    <row r="17" spans="2:10" ht="15" customHeight="1" x14ac:dyDescent="0.2">
      <c r="B17" s="319"/>
      <c r="C17" s="319"/>
      <c r="D17" s="319"/>
      <c r="E17" s="319"/>
      <c r="F17" s="319"/>
      <c r="G17" s="319"/>
      <c r="H17" s="319"/>
      <c r="I17" s="319"/>
      <c r="J17" s="319"/>
    </row>
    <row r="18" spans="2:10" ht="9.75" customHeight="1" x14ac:dyDescent="0.2"/>
    <row r="19" spans="2:10" x14ac:dyDescent="0.25">
      <c r="B19" s="414" t="s">
        <v>310</v>
      </c>
      <c r="C19" s="319"/>
      <c r="D19" s="319"/>
      <c r="E19" s="319"/>
      <c r="F19" s="319"/>
      <c r="G19" s="319"/>
      <c r="H19" s="319"/>
      <c r="I19" s="319"/>
      <c r="J19" s="319"/>
    </row>
    <row r="21" spans="2:10" ht="15.75" customHeight="1" x14ac:dyDescent="0.25">
      <c r="B21" s="13" t="s">
        <v>311</v>
      </c>
      <c r="D21" s="415">
        <f>'For Internal Use'!C7:H7</f>
        <v>0</v>
      </c>
      <c r="E21" s="331"/>
      <c r="F21" s="331"/>
      <c r="G21" s="416" t="s">
        <v>312</v>
      </c>
      <c r="H21" s="319"/>
      <c r="I21" s="319"/>
      <c r="J21" s="225"/>
    </row>
    <row r="22" spans="2:10" ht="15.75" customHeight="1" x14ac:dyDescent="0.25">
      <c r="G22" s="226"/>
      <c r="H22" s="226"/>
    </row>
    <row r="23" spans="2:10" ht="15.75" customHeight="1" x14ac:dyDescent="0.25">
      <c r="B23" s="227" t="s">
        <v>377</v>
      </c>
      <c r="C23" s="227"/>
      <c r="D23" s="227" t="s">
        <v>377</v>
      </c>
      <c r="E23" s="227" t="s">
        <v>377</v>
      </c>
      <c r="F23" s="227" t="s">
        <v>377</v>
      </c>
      <c r="G23" s="227" t="s">
        <v>377</v>
      </c>
      <c r="H23" s="227" t="s">
        <v>377</v>
      </c>
      <c r="I23" s="232"/>
      <c r="J23" s="234" t="s">
        <v>313</v>
      </c>
    </row>
    <row r="24" spans="2:10" ht="15.75" customHeight="1" x14ac:dyDescent="0.25">
      <c r="B24" s="235" t="s">
        <v>313</v>
      </c>
      <c r="C24" s="235"/>
      <c r="D24" s="236">
        <f>'Cost Calculator'!C6</f>
        <v>14327</v>
      </c>
      <c r="E24" s="236">
        <f>'Cost Calculator'!D6</f>
        <v>14876.880000000001</v>
      </c>
      <c r="F24" s="236">
        <f>'Cost Calculator'!E6</f>
        <v>15453.955200000002</v>
      </c>
      <c r="G24" s="236">
        <f>'Cost Calculator'!F6</f>
        <v>16054.113408000003</v>
      </c>
      <c r="H24" s="236">
        <f>'Cost Calculator'!G6</f>
        <v>8339.1389721600026</v>
      </c>
      <c r="J24" s="237">
        <f t="shared" ref="J24:J27" si="0">SUM(D24:H24)</f>
        <v>69051.087580160005</v>
      </c>
    </row>
    <row r="25" spans="2:10" ht="15.75" customHeight="1" x14ac:dyDescent="0.25">
      <c r="B25" s="13" t="s">
        <v>377</v>
      </c>
      <c r="D25" s="237">
        <f>'Cost Calculator'!C7</f>
        <v>13872</v>
      </c>
      <c r="E25" s="237">
        <f>'Cost Calculator'!D7</f>
        <v>14426.880000000001</v>
      </c>
      <c r="F25" s="237">
        <f>'Cost Calculator'!E7</f>
        <v>15003.955200000002</v>
      </c>
      <c r="G25" s="237">
        <f>'Cost Calculator'!F7</f>
        <v>15604.113408000003</v>
      </c>
      <c r="H25" s="237">
        <f>'Cost Calculator'!G7</f>
        <v>8114.1389721600017</v>
      </c>
      <c r="J25" s="237">
        <f t="shared" si="0"/>
        <v>67021.087580160005</v>
      </c>
    </row>
    <row r="26" spans="2:10" ht="15.75" customHeight="1" x14ac:dyDescent="0.25">
      <c r="B26" s="13" t="s">
        <v>377</v>
      </c>
      <c r="D26" s="237">
        <f>'Cost Calculator'!C8</f>
        <v>455</v>
      </c>
      <c r="E26" s="237">
        <f>'Cost Calculator'!D8</f>
        <v>450</v>
      </c>
      <c r="F26" s="237">
        <f>'Cost Calculator'!E8</f>
        <v>450</v>
      </c>
      <c r="G26" s="237">
        <f>'Cost Calculator'!F8</f>
        <v>450</v>
      </c>
      <c r="H26" s="237">
        <f>'Cost Calculator'!G8</f>
        <v>225</v>
      </c>
      <c r="J26" s="237">
        <f t="shared" si="0"/>
        <v>2030</v>
      </c>
    </row>
    <row r="27" spans="2:10" ht="15.75" customHeight="1" x14ac:dyDescent="0.25">
      <c r="B27" s="238" t="s">
        <v>377</v>
      </c>
      <c r="C27" s="238"/>
      <c r="D27" s="239">
        <f>'Cost Calculator'!C9</f>
        <v>0</v>
      </c>
      <c r="E27" s="239">
        <f>'Cost Calculator'!D9</f>
        <v>0</v>
      </c>
      <c r="F27" s="239">
        <f>'Cost Calculator'!E9</f>
        <v>0</v>
      </c>
      <c r="G27" s="239">
        <f>'Cost Calculator'!F9</f>
        <v>0</v>
      </c>
      <c r="H27" s="239">
        <f>'Cost Calculator'!G9</f>
        <v>0</v>
      </c>
      <c r="I27" s="238"/>
      <c r="J27" s="239">
        <f t="shared" si="0"/>
        <v>0</v>
      </c>
    </row>
    <row r="28" spans="2:10" ht="15.75" customHeight="1" x14ac:dyDescent="0.25">
      <c r="B28" s="245"/>
      <c r="C28" s="245"/>
      <c r="D28" s="245"/>
      <c r="E28" s="245"/>
      <c r="F28" s="245"/>
      <c r="G28" s="245"/>
      <c r="H28" s="245"/>
      <c r="I28" s="245"/>
      <c r="J28" s="246" t="s">
        <v>313</v>
      </c>
    </row>
    <row r="29" spans="2:10" ht="15.75" customHeight="1" x14ac:dyDescent="0.25">
      <c r="B29" s="13" t="s">
        <v>377</v>
      </c>
      <c r="D29" s="237">
        <f>'Cost Calculator'!C15</f>
        <v>3000</v>
      </c>
      <c r="E29" s="237">
        <f>'Cost Calculator'!D15</f>
        <v>3000</v>
      </c>
      <c r="F29" s="237">
        <f>'Cost Calculator'!E15</f>
        <v>3000</v>
      </c>
      <c r="G29" s="237">
        <f>'Cost Calculator'!F15</f>
        <v>3000</v>
      </c>
      <c r="H29" s="237">
        <f>'Cost Calculator'!G15</f>
        <v>1500</v>
      </c>
      <c r="J29" s="237">
        <f t="shared" ref="J29:J32" si="1">SUM(D29:H29)</f>
        <v>13500</v>
      </c>
    </row>
    <row r="30" spans="2:10" ht="15.75" customHeight="1" x14ac:dyDescent="0.25">
      <c r="B30" s="226" t="s">
        <v>377</v>
      </c>
      <c r="C30" s="226"/>
      <c r="D30" s="247">
        <f>'Cost Calculator'!C16</f>
        <v>0</v>
      </c>
      <c r="E30" s="247">
        <f>'Cost Calculator'!D16</f>
        <v>0</v>
      </c>
      <c r="F30" s="247">
        <f>'Cost Calculator'!E16</f>
        <v>0</v>
      </c>
      <c r="G30" s="247">
        <f>'Cost Calculator'!F16</f>
        <v>0</v>
      </c>
      <c r="H30" s="247">
        <f>'Cost Calculator'!G16</f>
        <v>0</v>
      </c>
      <c r="I30" s="226"/>
      <c r="J30" s="247">
        <f t="shared" si="1"/>
        <v>0</v>
      </c>
    </row>
    <row r="31" spans="2:10" ht="15.75" customHeight="1" x14ac:dyDescent="0.25">
      <c r="B31" s="13" t="s">
        <v>377</v>
      </c>
      <c r="D31" s="237">
        <f>'Cost Calculator'!C17</f>
        <v>2000</v>
      </c>
      <c r="E31" s="237">
        <f>'Cost Calculator'!D17</f>
        <v>2000</v>
      </c>
      <c r="F31" s="237">
        <f>'Cost Calculator'!E17</f>
        <v>2000</v>
      </c>
      <c r="G31" s="237">
        <f>'Cost Calculator'!F17</f>
        <v>2000</v>
      </c>
      <c r="H31" s="237">
        <f>'Cost Calculator'!G17</f>
        <v>1000</v>
      </c>
      <c r="J31" s="237">
        <f t="shared" si="1"/>
        <v>9000</v>
      </c>
    </row>
    <row r="32" spans="2:10" ht="15.75" customHeight="1" x14ac:dyDescent="0.25">
      <c r="B32" s="13" t="s">
        <v>377</v>
      </c>
      <c r="D32" s="237">
        <f>'Cost Calculator'!C18</f>
        <v>9327</v>
      </c>
      <c r="E32" s="237">
        <f>'Cost Calculator'!D18</f>
        <v>9876.880000000001</v>
      </c>
      <c r="F32" s="237">
        <f>'Cost Calculator'!E18</f>
        <v>10453.955200000002</v>
      </c>
      <c r="G32" s="237">
        <f>'Cost Calculator'!F18</f>
        <v>11054.113408000003</v>
      </c>
      <c r="H32" s="237">
        <f>'Cost Calculator'!G18</f>
        <v>5839.1389721600026</v>
      </c>
      <c r="J32" s="237">
        <f t="shared" si="1"/>
        <v>46551.087580160005</v>
      </c>
    </row>
    <row r="33" spans="2:10" ht="15.75" customHeight="1" x14ac:dyDescent="0.2"/>
    <row r="34" spans="2:10" ht="15.75" customHeight="1" x14ac:dyDescent="0.25">
      <c r="B34" s="414" t="s">
        <v>314</v>
      </c>
      <c r="C34" s="319"/>
      <c r="D34" s="319"/>
      <c r="E34" s="319"/>
      <c r="F34" s="319"/>
      <c r="G34" s="319"/>
      <c r="H34" s="319"/>
      <c r="I34" s="319"/>
      <c r="J34" s="319"/>
    </row>
    <row r="35" spans="2:10" ht="15.75" customHeight="1" x14ac:dyDescent="0.2"/>
    <row r="36" spans="2:10" ht="15.75" customHeight="1" x14ac:dyDescent="0.2">
      <c r="C36" s="248" t="s">
        <v>315</v>
      </c>
      <c r="D36" s="417" t="s">
        <v>316</v>
      </c>
      <c r="E36" s="319"/>
      <c r="F36" s="319"/>
      <c r="G36" s="319"/>
      <c r="H36" s="319"/>
      <c r="I36" s="319"/>
      <c r="J36" s="319"/>
    </row>
    <row r="37" spans="2:10" ht="15.75" customHeight="1" x14ac:dyDescent="0.2">
      <c r="C37" s="248" t="s">
        <v>317</v>
      </c>
      <c r="D37" s="411" t="s">
        <v>318</v>
      </c>
      <c r="E37" s="319"/>
      <c r="F37" s="319"/>
      <c r="G37" s="319"/>
      <c r="H37" s="319"/>
      <c r="I37" s="319"/>
      <c r="J37" s="319"/>
    </row>
    <row r="38" spans="2:10" ht="15.75" customHeight="1" x14ac:dyDescent="0.2">
      <c r="C38" s="248" t="s">
        <v>319</v>
      </c>
      <c r="D38" s="411" t="s">
        <v>320</v>
      </c>
      <c r="E38" s="319"/>
      <c r="F38" s="319"/>
      <c r="G38" s="319"/>
      <c r="H38" s="319"/>
      <c r="I38" s="319"/>
      <c r="J38" s="319"/>
    </row>
    <row r="39" spans="2:10" ht="15.75" customHeight="1" x14ac:dyDescent="0.2">
      <c r="C39" s="248" t="s">
        <v>321</v>
      </c>
      <c r="D39" s="411">
        <v>357591023</v>
      </c>
      <c r="E39" s="319"/>
      <c r="F39" s="319"/>
      <c r="G39" s="319"/>
      <c r="H39" s="319"/>
      <c r="I39" s="319"/>
      <c r="J39" s="319"/>
    </row>
    <row r="40" spans="2:10" ht="15.75" customHeight="1" x14ac:dyDescent="0.2"/>
    <row r="41" spans="2:10" ht="15.75" customHeight="1" x14ac:dyDescent="0.2">
      <c r="B41" s="413" t="s">
        <v>322</v>
      </c>
      <c r="C41" s="319"/>
      <c r="D41" s="319"/>
      <c r="E41" s="319"/>
      <c r="F41" s="319"/>
      <c r="G41" s="319"/>
      <c r="H41" s="319"/>
      <c r="I41" s="319"/>
      <c r="J41" s="319"/>
    </row>
    <row r="42" spans="2:10" ht="15.75" customHeight="1" x14ac:dyDescent="0.2">
      <c r="B42" s="319"/>
      <c r="C42" s="319"/>
      <c r="D42" s="319"/>
      <c r="E42" s="319"/>
      <c r="F42" s="319"/>
      <c r="G42" s="319"/>
      <c r="H42" s="319"/>
      <c r="I42" s="319"/>
      <c r="J42" s="319"/>
    </row>
    <row r="43" spans="2:10" ht="15.75" customHeight="1" x14ac:dyDescent="0.2"/>
    <row r="44" spans="2:10" ht="15.75" customHeight="1" x14ac:dyDescent="0.25">
      <c r="B44" s="13" t="s">
        <v>323</v>
      </c>
    </row>
    <row r="45" spans="2:10" ht="15.75" customHeight="1" x14ac:dyDescent="0.2"/>
    <row r="46" spans="2:10" ht="15.75" customHeight="1" x14ac:dyDescent="0.2"/>
    <row r="47" spans="2:10" ht="15.75" customHeight="1" x14ac:dyDescent="0.25">
      <c r="B47" s="226" t="s">
        <v>324</v>
      </c>
    </row>
    <row r="48" spans="2:10" ht="15.75" customHeight="1" x14ac:dyDescent="0.25">
      <c r="B48" s="13" t="s">
        <v>325</v>
      </c>
    </row>
    <row r="49" spans="2:2" ht="15.75" customHeight="1" x14ac:dyDescent="0.25">
      <c r="B49" s="13" t="s">
        <v>326</v>
      </c>
    </row>
    <row r="50" spans="2:2" ht="15.75" customHeight="1" x14ac:dyDescent="0.2"/>
    <row r="51" spans="2:2" ht="15.75" customHeight="1" x14ac:dyDescent="0.2"/>
    <row r="52" spans="2:2" ht="15.75" customHeight="1" x14ac:dyDescent="0.2"/>
    <row r="53" spans="2:2" ht="15.75" customHeight="1" x14ac:dyDescent="0.2"/>
    <row r="54" spans="2:2" ht="15.75" customHeight="1" x14ac:dyDescent="0.2"/>
    <row r="55" spans="2:2" ht="15.75" customHeight="1" x14ac:dyDescent="0.2"/>
    <row r="56" spans="2:2" ht="15.75" customHeight="1" x14ac:dyDescent="0.2"/>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D39:J39"/>
    <mergeCell ref="B41:J42"/>
    <mergeCell ref="B19:J19"/>
    <mergeCell ref="D21:F21"/>
    <mergeCell ref="G21:I21"/>
    <mergeCell ref="B34:J34"/>
    <mergeCell ref="D36:J36"/>
    <mergeCell ref="D37:J37"/>
    <mergeCell ref="C2:J2"/>
    <mergeCell ref="C3:J3"/>
    <mergeCell ref="C4:J4"/>
    <mergeCell ref="I6:J7"/>
    <mergeCell ref="D38:J38"/>
    <mergeCell ref="B13:J17"/>
  </mergeCells>
  <pageMargins left="0.7" right="0.7" top="0.75" bottom="0.75" header="0"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00"/>
  <sheetViews>
    <sheetView workbookViewId="0"/>
  </sheetViews>
  <sheetFormatPr defaultColWidth="12.625" defaultRowHeight="15" customHeight="1" x14ac:dyDescent="0.2"/>
  <cols>
    <col min="1" max="1" width="27" customWidth="1"/>
    <col min="2" max="2" width="12.125" customWidth="1"/>
    <col min="3" max="3" width="16.25" customWidth="1"/>
    <col min="4" max="4" width="4.5" customWidth="1"/>
    <col min="5" max="5" width="9.25" customWidth="1"/>
    <col min="6" max="26" width="7.625" customWidth="1"/>
  </cols>
  <sheetData>
    <row r="1" spans="1:9" x14ac:dyDescent="0.25">
      <c r="A1" s="13" t="s">
        <v>327</v>
      </c>
      <c r="C1" s="13" t="s">
        <v>328</v>
      </c>
      <c r="F1" s="13" t="s">
        <v>329</v>
      </c>
      <c r="I1" s="13" t="s">
        <v>330</v>
      </c>
    </row>
    <row r="2" spans="1:9" x14ac:dyDescent="0.25">
      <c r="A2" s="13" t="s">
        <v>331</v>
      </c>
      <c r="C2" s="13" t="s">
        <v>332</v>
      </c>
      <c r="F2" s="13" t="s">
        <v>333</v>
      </c>
      <c r="I2" s="13" t="s">
        <v>334</v>
      </c>
    </row>
    <row r="3" spans="1:9" x14ac:dyDescent="0.25">
      <c r="A3" s="13" t="s">
        <v>335</v>
      </c>
      <c r="F3" s="13" t="s">
        <v>336</v>
      </c>
      <c r="I3" s="13" t="s">
        <v>337</v>
      </c>
    </row>
    <row r="4" spans="1:9" x14ac:dyDescent="0.25">
      <c r="A4" s="13" t="s">
        <v>338</v>
      </c>
      <c r="F4" s="13" t="s">
        <v>339</v>
      </c>
    </row>
    <row r="5" spans="1:9" x14ac:dyDescent="0.25">
      <c r="A5" s="13" t="s">
        <v>340</v>
      </c>
    </row>
    <row r="6" spans="1:9" x14ac:dyDescent="0.25">
      <c r="A6" s="13" t="s">
        <v>341</v>
      </c>
      <c r="C6" s="13" t="s">
        <v>342</v>
      </c>
      <c r="E6" s="13" t="s">
        <v>343</v>
      </c>
      <c r="G6" s="13" t="s">
        <v>344</v>
      </c>
    </row>
    <row r="7" spans="1:9" x14ac:dyDescent="0.25">
      <c r="C7" s="13" t="s">
        <v>345</v>
      </c>
      <c r="E7" s="13" t="s">
        <v>346</v>
      </c>
      <c r="G7" s="13" t="s">
        <v>347</v>
      </c>
    </row>
    <row r="8" spans="1:9" x14ac:dyDescent="0.25">
      <c r="C8" s="13" t="s">
        <v>348</v>
      </c>
      <c r="G8" s="13" t="s">
        <v>349</v>
      </c>
    </row>
    <row r="9" spans="1:9" x14ac:dyDescent="0.25">
      <c r="G9" s="13" t="s">
        <v>350</v>
      </c>
    </row>
    <row r="10" spans="1:9" x14ac:dyDescent="0.25">
      <c r="A10" s="13" t="s">
        <v>191</v>
      </c>
      <c r="B10" s="237">
        <f>'Cost Calculator'!C6</f>
        <v>14327</v>
      </c>
      <c r="G10" s="13" t="s">
        <v>351</v>
      </c>
    </row>
    <row r="11" spans="1:9" x14ac:dyDescent="0.25">
      <c r="G11" s="13" t="s">
        <v>352</v>
      </c>
    </row>
    <row r="12" spans="1:9" x14ac:dyDescent="0.25">
      <c r="A12" s="13" t="s">
        <v>203</v>
      </c>
    </row>
    <row r="13" spans="1:9" x14ac:dyDescent="0.25">
      <c r="A13" s="13" t="s">
        <v>353</v>
      </c>
      <c r="C13" s="13" t="s">
        <v>205</v>
      </c>
      <c r="E13" s="237">
        <v>1000</v>
      </c>
      <c r="G13" s="13" t="s">
        <v>354</v>
      </c>
    </row>
    <row r="14" spans="1:9" x14ac:dyDescent="0.25">
      <c r="A14" s="13" t="s">
        <v>355</v>
      </c>
      <c r="C14" s="13" t="s">
        <v>356</v>
      </c>
      <c r="E14" s="237">
        <v>1500</v>
      </c>
      <c r="G14" s="13" t="s">
        <v>357</v>
      </c>
    </row>
    <row r="15" spans="1:9" x14ac:dyDescent="0.25">
      <c r="A15" s="13" t="s">
        <v>358</v>
      </c>
      <c r="G15" s="13" t="s">
        <v>359</v>
      </c>
    </row>
    <row r="16" spans="1:9" x14ac:dyDescent="0.25">
      <c r="A16" s="13" t="s">
        <v>360</v>
      </c>
      <c r="G16" s="13" t="s">
        <v>361</v>
      </c>
    </row>
    <row r="17" spans="1:7" x14ac:dyDescent="0.25">
      <c r="A17" s="13" t="s">
        <v>362</v>
      </c>
      <c r="G17" s="13" t="s">
        <v>207</v>
      </c>
    </row>
    <row r="18" spans="1:7" x14ac:dyDescent="0.25">
      <c r="A18" s="13" t="s">
        <v>363</v>
      </c>
    </row>
    <row r="19" spans="1:7" x14ac:dyDescent="0.25">
      <c r="A19" s="13" t="s">
        <v>364</v>
      </c>
    </row>
    <row r="20" spans="1:7" x14ac:dyDescent="0.25">
      <c r="A20" s="13" t="s">
        <v>365</v>
      </c>
    </row>
    <row r="21" spans="1:7" ht="15.75" customHeight="1" x14ac:dyDescent="0.25">
      <c r="A21" s="13" t="s">
        <v>366</v>
      </c>
    </row>
    <row r="22" spans="1:7" ht="15.75" customHeight="1" x14ac:dyDescent="0.2"/>
    <row r="23" spans="1:7" ht="15.75" customHeight="1" x14ac:dyDescent="0.2"/>
    <row r="24" spans="1:7" ht="15.75" customHeight="1" x14ac:dyDescent="0.2"/>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F26AC2CA84B64E9DE20729797854EA" ma:contentTypeVersion="15" ma:contentTypeDescription="Create a new document." ma:contentTypeScope="" ma:versionID="ae7c4cd51a2a4eb623924a28e2f68126">
  <xsd:schema xmlns:xsd="http://www.w3.org/2001/XMLSchema" xmlns:xs="http://www.w3.org/2001/XMLSchema" xmlns:p="http://schemas.microsoft.com/office/2006/metadata/properties" xmlns:ns1="http://schemas.microsoft.com/sharepoint/v3" xmlns:ns3="e44b3ec6-83b4-4b3c-bb2c-2fc84d236c22" xmlns:ns4="c894466c-0079-416b-92bf-072f2c87634e" targetNamespace="http://schemas.microsoft.com/office/2006/metadata/properties" ma:root="true" ma:fieldsID="a952f3bd0b522f3f1a51306622ebb9ca" ns1:_="" ns3:_="" ns4:_="">
    <xsd:import namespace="http://schemas.microsoft.com/sharepoint/v3"/>
    <xsd:import namespace="e44b3ec6-83b4-4b3c-bb2c-2fc84d236c22"/>
    <xsd:import namespace="c894466c-0079-416b-92bf-072f2c87634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4b3ec6-83b4-4b3c-bb2c-2fc84d236c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94466c-0079-416b-92bf-072f2c8763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7AF912-0AB0-41CC-B60F-76FE6338C0E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4C95D07-CC1B-43BF-B36F-81CD49802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4b3ec6-83b4-4b3c-bb2c-2fc84d236c22"/>
    <ds:schemaRef ds:uri="c894466c-0079-416b-92bf-072f2c876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5EAD76-1DA6-40D4-9935-FE4C932117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Student Loan App</vt:lpstr>
      <vt:lpstr>Household CashFlow Debtor</vt:lpstr>
      <vt:lpstr>Household CashFlow Co-debtor</vt:lpstr>
      <vt:lpstr>For Internal Use</vt:lpstr>
      <vt:lpstr>Cost Calculator</vt:lpstr>
      <vt:lpstr>InstLoan</vt:lpstr>
      <vt:lpstr>BankLoan</vt:lpstr>
      <vt:lpstr>Constancia Tuition</vt:lpstr>
      <vt:lpstr>Validacion</vt:lpstr>
      <vt:lpstr>Data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 SATELLITE</dc:creator>
  <cp:lastModifiedBy>Maria Monterrey</cp:lastModifiedBy>
  <cp:lastPrinted>2020-11-10T20:56:59Z</cp:lastPrinted>
  <dcterms:created xsi:type="dcterms:W3CDTF">2019-11-11T20:24:21Z</dcterms:created>
  <dcterms:modified xsi:type="dcterms:W3CDTF">2023-03-09T17:34:59Z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0x01010053F26AC2CA84B64E9DE20729797854EA</vt:lpwstr>
  </property>
</Properties>
</file>